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89.5.246\fn\34\Sprawozdanie za 2018r\"/>
    </mc:Choice>
  </mc:AlternateContent>
  <xr:revisionPtr revIDLastSave="0" documentId="13_ncr:1_{5FC2FE22-1056-4C19-8B2F-6AE976411125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81029"/>
</workbook>
</file>

<file path=xl/calcChain.xml><?xml version="1.0" encoding="utf-8"?>
<calcChain xmlns="http://schemas.openxmlformats.org/spreadsheetml/2006/main">
  <c r="F186" i="1" l="1"/>
  <c r="F180" i="1"/>
  <c r="F177" i="1"/>
  <c r="F155" i="1"/>
  <c r="F98" i="1"/>
  <c r="F178" i="1"/>
  <c r="F181" i="1"/>
  <c r="F160" i="1"/>
  <c r="F151" i="1" l="1"/>
  <c r="F144" i="1"/>
  <c r="F105" i="1"/>
  <c r="F82" i="1"/>
  <c r="F76" i="1"/>
  <c r="F40" i="1"/>
  <c r="F37" i="1"/>
  <c r="F22" i="1"/>
  <c r="G30" i="1"/>
  <c r="F150" i="1" l="1"/>
  <c r="F36" i="1"/>
  <c r="F21" i="1"/>
  <c r="G21" i="1" s="1"/>
  <c r="F16" i="1"/>
  <c r="G16" i="1" s="1"/>
  <c r="F184" i="1"/>
  <c r="G181" i="1"/>
  <c r="F174" i="1"/>
  <c r="G174" i="1" s="1"/>
  <c r="F172" i="1"/>
  <c r="G172" i="1" s="1"/>
  <c r="F170" i="1"/>
  <c r="G170" i="1" s="1"/>
  <c r="F167" i="1"/>
  <c r="F163" i="1"/>
  <c r="G163" i="1" s="1"/>
  <c r="G160" i="1"/>
  <c r="G155" i="1"/>
  <c r="G151" i="1"/>
  <c r="F148" i="1"/>
  <c r="F147" i="1" s="1"/>
  <c r="G147" i="1" s="1"/>
  <c r="F143" i="1"/>
  <c r="G143" i="1" s="1"/>
  <c r="F141" i="1"/>
  <c r="G141" i="1" s="1"/>
  <c r="F139" i="1"/>
  <c r="G139" i="1" s="1"/>
  <c r="F137" i="1"/>
  <c r="G137" i="1" s="1"/>
  <c r="F133" i="1"/>
  <c r="G133" i="1" s="1"/>
  <c r="F129" i="1"/>
  <c r="G129" i="1" s="1"/>
  <c r="F127" i="1"/>
  <c r="G127" i="1" s="1"/>
  <c r="F124" i="1"/>
  <c r="G124" i="1" s="1"/>
  <c r="F122" i="1"/>
  <c r="F119" i="1"/>
  <c r="G119" i="1" s="1"/>
  <c r="F116" i="1"/>
  <c r="G116" i="1" s="1"/>
  <c r="F114" i="1"/>
  <c r="G114" i="1" s="1"/>
  <c r="F111" i="1"/>
  <c r="G111" i="1" s="1"/>
  <c r="F109" i="1"/>
  <c r="G109" i="1" s="1"/>
  <c r="G105" i="1"/>
  <c r="G98" i="1"/>
  <c r="F95" i="1"/>
  <c r="G95" i="1" s="1"/>
  <c r="F90" i="1"/>
  <c r="G90" i="1" s="1"/>
  <c r="F88" i="1"/>
  <c r="G88" i="1" s="1"/>
  <c r="F86" i="1"/>
  <c r="G82" i="1"/>
  <c r="G76" i="1"/>
  <c r="F67" i="1"/>
  <c r="G67" i="1" s="1"/>
  <c r="F58" i="1"/>
  <c r="G58" i="1" s="1"/>
  <c r="F56" i="1"/>
  <c r="F53" i="1"/>
  <c r="F52" i="1" s="1"/>
  <c r="G52" i="1" s="1"/>
  <c r="F50" i="1"/>
  <c r="G50" i="1" s="1"/>
  <c r="F48" i="1"/>
  <c r="G40" i="1"/>
  <c r="F11" i="1"/>
  <c r="G11" i="1" s="1"/>
  <c r="F8" i="1"/>
  <c r="G8" i="1" s="1"/>
  <c r="G9" i="1"/>
  <c r="G10" i="1"/>
  <c r="G12" i="1"/>
  <c r="G13" i="1"/>
  <c r="G14" i="1"/>
  <c r="G18" i="1"/>
  <c r="G19" i="1"/>
  <c r="G20" i="1"/>
  <c r="G23" i="1"/>
  <c r="G24" i="1"/>
  <c r="G25" i="1"/>
  <c r="G26" i="1"/>
  <c r="G27" i="1"/>
  <c r="G28" i="1"/>
  <c r="G32" i="1"/>
  <c r="G33" i="1"/>
  <c r="G34" i="1"/>
  <c r="G35" i="1"/>
  <c r="G37" i="1"/>
  <c r="G38" i="1"/>
  <c r="G39" i="1"/>
  <c r="G41" i="1"/>
  <c r="G42" i="1"/>
  <c r="G43" i="1"/>
  <c r="G44" i="1"/>
  <c r="G46" i="1"/>
  <c r="G49" i="1"/>
  <c r="G51" i="1"/>
  <c r="G54" i="1"/>
  <c r="G59" i="1"/>
  <c r="G60" i="1"/>
  <c r="G61" i="1"/>
  <c r="G62" i="1"/>
  <c r="G64" i="1"/>
  <c r="G65" i="1"/>
  <c r="G66" i="1"/>
  <c r="G68" i="1"/>
  <c r="G69" i="1"/>
  <c r="G70" i="1"/>
  <c r="G71" i="1"/>
  <c r="G72" i="1"/>
  <c r="G73" i="1"/>
  <c r="G74" i="1"/>
  <c r="G75" i="1"/>
  <c r="G77" i="1"/>
  <c r="G78" i="1"/>
  <c r="G79" i="1"/>
  <c r="G80" i="1"/>
  <c r="G83" i="1"/>
  <c r="G84" i="1"/>
  <c r="G87" i="1"/>
  <c r="G89" i="1"/>
  <c r="G91" i="1"/>
  <c r="G93" i="1"/>
  <c r="G94" i="1"/>
  <c r="G96" i="1"/>
  <c r="G100" i="1"/>
  <c r="G101" i="1"/>
  <c r="G103" i="1"/>
  <c r="G104" i="1"/>
  <c r="G106" i="1"/>
  <c r="G107" i="1"/>
  <c r="G108" i="1"/>
  <c r="G110" i="1"/>
  <c r="G112" i="1"/>
  <c r="G113" i="1"/>
  <c r="G115" i="1"/>
  <c r="G117" i="1"/>
  <c r="G118" i="1"/>
  <c r="G120" i="1"/>
  <c r="G123" i="1"/>
  <c r="G125" i="1"/>
  <c r="G126" i="1"/>
  <c r="G128" i="1"/>
  <c r="G130" i="1"/>
  <c r="G131" i="1"/>
  <c r="G132" i="1"/>
  <c r="G134" i="1"/>
  <c r="G135" i="1"/>
  <c r="G136" i="1"/>
  <c r="G138" i="1"/>
  <c r="G140" i="1"/>
  <c r="G142" i="1"/>
  <c r="G145" i="1"/>
  <c r="G146" i="1"/>
  <c r="G149" i="1"/>
  <c r="G152" i="1"/>
  <c r="G153" i="1"/>
  <c r="G154" i="1"/>
  <c r="G156" i="1"/>
  <c r="G157" i="1"/>
  <c r="G158" i="1"/>
  <c r="G159" i="1"/>
  <c r="G161" i="1"/>
  <c r="G164" i="1"/>
  <c r="G165" i="1"/>
  <c r="G168" i="1"/>
  <c r="G169" i="1"/>
  <c r="G171" i="1"/>
  <c r="G173" i="1"/>
  <c r="G175" i="1"/>
  <c r="G176" i="1"/>
  <c r="G182" i="1"/>
  <c r="G183" i="1"/>
  <c r="G185" i="1"/>
  <c r="G167" i="1" l="1"/>
  <c r="F166" i="1"/>
  <c r="G166" i="1" s="1"/>
  <c r="G122" i="1"/>
  <c r="F121" i="1"/>
  <c r="G121" i="1" s="1"/>
  <c r="G150" i="1"/>
  <c r="G184" i="1"/>
  <c r="F97" i="1"/>
  <c r="G97" i="1" s="1"/>
  <c r="G144" i="1"/>
  <c r="F85" i="1"/>
  <c r="G85" i="1" s="1"/>
  <c r="G22" i="1"/>
  <c r="F55" i="1"/>
  <c r="G55" i="1" s="1"/>
  <c r="F7" i="1"/>
  <c r="G36" i="1"/>
  <c r="F47" i="1"/>
  <c r="G47" i="1" s="1"/>
  <c r="G53" i="1"/>
  <c r="G86" i="1"/>
  <c r="F15" i="1"/>
  <c r="G15" i="1" s="1"/>
  <c r="G148" i="1"/>
  <c r="G48" i="1"/>
  <c r="G180" i="1" l="1"/>
  <c r="G7" i="1"/>
  <c r="G186" i="1"/>
</calcChain>
</file>

<file path=xl/sharedStrings.xml><?xml version="1.0" encoding="utf-8"?>
<sst xmlns="http://schemas.openxmlformats.org/spreadsheetml/2006/main" count="913" uniqueCount="372">
  <si>
    <t/>
  </si>
  <si>
    <t>Dz.</t>
  </si>
  <si>
    <t>Rozdz</t>
  </si>
  <si>
    <t>Paragr.</t>
  </si>
  <si>
    <t>B u d ż e t</t>
  </si>
  <si>
    <t>W y k o n a n i e</t>
  </si>
  <si>
    <t>po zmianach</t>
  </si>
  <si>
    <t>kwota</t>
  </si>
  <si>
    <t>2:1</t>
  </si>
  <si>
    <t>-1-</t>
  </si>
  <si>
    <t>-2-</t>
  </si>
  <si>
    <t>%</t>
  </si>
  <si>
    <t>010</t>
  </si>
  <si>
    <t xml:space="preserve">     </t>
  </si>
  <si>
    <t xml:space="preserve"> </t>
  </si>
  <si>
    <t>Rolnictwo i łowiectwo</t>
  </si>
  <si>
    <t xml:space="preserve">   1 419 748,41</t>
  </si>
  <si>
    <t xml:space="preserve">   </t>
  </si>
  <si>
    <t>01010</t>
  </si>
  <si>
    <t>Infrastruktura wodociągowa i sanitacyjna wsi</t>
  </si>
  <si>
    <t xml:space="preserve">     202 814,00</t>
  </si>
  <si>
    <t>0750D</t>
  </si>
  <si>
    <t>Wpływy z najmu i dzierżawy składników majątkowych Skarbu Państwa, jednostek samorządu terytorialnego lub innych jednostek zaliczanych do sektora finansów publicznych oraz innych umów o podobnym charakterze</t>
  </si>
  <si>
    <t xml:space="preserve">       2 500,00</t>
  </si>
  <si>
    <t>6297D</t>
  </si>
  <si>
    <t>Płatności w zakresie budżetu środków europejskich</t>
  </si>
  <si>
    <t xml:space="preserve">     200 314,00</t>
  </si>
  <si>
    <t>01095</t>
  </si>
  <si>
    <t>Pozostała działalność</t>
  </si>
  <si>
    <t xml:space="preserve">   1 216 934,41</t>
  </si>
  <si>
    <t xml:space="preserve">      14 000,00</t>
  </si>
  <si>
    <t>0770D</t>
  </si>
  <si>
    <t>Wpłaty z tytułu odpłatnego nabycia prawa własności oraz prawa użytkowania wieczystego nieruchomości</t>
  </si>
  <si>
    <t xml:space="preserve">     312 662,00</t>
  </si>
  <si>
    <t>2010D</t>
  </si>
  <si>
    <t>Dotacje celowe otrzymane z budżetu państwa na realizację zadań bieżących z zakresu administracji rządowej oraz innych zadań zleconych gminie (związkom gmin) ustawami</t>
  </si>
  <si>
    <t xml:space="preserve">     890 272,41</t>
  </si>
  <si>
    <t>600</t>
  </si>
  <si>
    <t>Transport i łączność</t>
  </si>
  <si>
    <t xml:space="preserve">   2 770 949,00</t>
  </si>
  <si>
    <t>60016</t>
  </si>
  <si>
    <t>Drogi publiczne gminne</t>
  </si>
  <si>
    <t>0570D</t>
  </si>
  <si>
    <t>Wpływy z tytułu grzywien, mandatów i innych kar pieniężnych od osób fizycznych</t>
  </si>
  <si>
    <t xml:space="preserve">           0,00</t>
  </si>
  <si>
    <t xml:space="preserve">         103,32</t>
  </si>
  <si>
    <t xml:space="preserve">     729 686,00</t>
  </si>
  <si>
    <t>6330D</t>
  </si>
  <si>
    <t>Dotacje celowe otrzymane z budżetu państwa na realizację inwestycji i zakupów inwestycyjnych własnych gmin (związków gmin)</t>
  </si>
  <si>
    <t xml:space="preserve">   1 991 263,00</t>
  </si>
  <si>
    <t>6630D</t>
  </si>
  <si>
    <t>Dotacje celowe otrzymane z samorządu województwa na inwestycje i zakupy inwestycyjne realizowane na podstawie porozumień (umów) między jednostkami samorządu terytorialnego</t>
  </si>
  <si>
    <t xml:space="preserve">      50 000,00</t>
  </si>
  <si>
    <t>700</t>
  </si>
  <si>
    <t>Gospodarka mieszkaniowa</t>
  </si>
  <si>
    <t xml:space="preserve">   1 076 322,00</t>
  </si>
  <si>
    <t>70005</t>
  </si>
  <si>
    <t>Gospodarka gruntami i nieruchomościami</t>
  </si>
  <si>
    <t>0550D</t>
  </si>
  <si>
    <t>Wpływy z opłat z tytułu użytkowania wieczystego nieruchomości</t>
  </si>
  <si>
    <t xml:space="preserve">      40 000,00</t>
  </si>
  <si>
    <t xml:space="preserve">     315 880,00</t>
  </si>
  <si>
    <t xml:space="preserve">     667 500,00</t>
  </si>
  <si>
    <t>0830D</t>
  </si>
  <si>
    <t>Wpływy z usług</t>
  </si>
  <si>
    <t xml:space="preserve">      17 500,00</t>
  </si>
  <si>
    <t>0870D</t>
  </si>
  <si>
    <t>Wpływy ze sprzedaży składników majątkowych</t>
  </si>
  <si>
    <t xml:space="preserve">       4 000,00</t>
  </si>
  <si>
    <t>0920D</t>
  </si>
  <si>
    <t>Wpływy z pozostałych odsetek</t>
  </si>
  <si>
    <t xml:space="preserve">      27 442,00</t>
  </si>
  <si>
    <t>0940D</t>
  </si>
  <si>
    <t>Wpływy z rozliczeń/zwrotów z lat ubiegłych</t>
  </si>
  <si>
    <t xml:space="preserve">       1 000,00</t>
  </si>
  <si>
    <t>0970D</t>
  </si>
  <si>
    <t>Wpływy z różnych dochodów</t>
  </si>
  <si>
    <t xml:space="preserve">       3 000,00</t>
  </si>
  <si>
    <t>710</t>
  </si>
  <si>
    <t>Działalność usługowa</t>
  </si>
  <si>
    <t xml:space="preserve">      10 000,00</t>
  </si>
  <si>
    <t>71035</t>
  </si>
  <si>
    <t>Cmentarze</t>
  </si>
  <si>
    <t>2020D</t>
  </si>
  <si>
    <t>Dotacje celowe otrzymane z budżetu państwa na zadania bieżące realizowane przez gminę na podstawie porozumień z organami administracji rządowej</t>
  </si>
  <si>
    <t>750</t>
  </si>
  <si>
    <t>Administracja publiczna</t>
  </si>
  <si>
    <t xml:space="preserve">      62 024,00</t>
  </si>
  <si>
    <t>75011</t>
  </si>
  <si>
    <t>Urzędy wojewódzkie</t>
  </si>
  <si>
    <t xml:space="preserve">      25 424,00</t>
  </si>
  <si>
    <t xml:space="preserve">      25 414,00</t>
  </si>
  <si>
    <t xml:space="preserve">      22 153,00</t>
  </si>
  <si>
    <t>2360D</t>
  </si>
  <si>
    <t>Dochody jednostek samorządu terytorialnego związane z realizacją zadań z zakresu administracji rządowej oraz innych zadań zleconych ustawami</t>
  </si>
  <si>
    <t xml:space="preserve">          10,00</t>
  </si>
  <si>
    <t>75023</t>
  </si>
  <si>
    <t>Urzędy gmin (miast i miast na prawach powiatu)</t>
  </si>
  <si>
    <t xml:space="preserve">      36 600,00</t>
  </si>
  <si>
    <t>0640D</t>
  </si>
  <si>
    <t>Wpływy z tytułu kosztów egzekucyjnych, opłaty komorniczej i kosztów upomnienia</t>
  </si>
  <si>
    <t>0690D</t>
  </si>
  <si>
    <t>Wpływy z różnych opłat</t>
  </si>
  <si>
    <t xml:space="preserve">         100,00</t>
  </si>
  <si>
    <t xml:space="preserve">       5 000,00</t>
  </si>
  <si>
    <t xml:space="preserve">          49,00</t>
  </si>
  <si>
    <t xml:space="preserve">      11 500,00</t>
  </si>
  <si>
    <t xml:space="preserve">       6 036,19</t>
  </si>
  <si>
    <t>751</t>
  </si>
  <si>
    <t>Urzędy naczelnych organów władzy państwowej, kontroli i ochrony prawa oraz sądownictwa</t>
  </si>
  <si>
    <t xml:space="preserve">      85 828,00</t>
  </si>
  <si>
    <t>75101</t>
  </si>
  <si>
    <t>Urzędy naczelnych organów władzy państwowej, kontroli i ochrony prawa</t>
  </si>
  <si>
    <t xml:space="preserve">       1 392,00</t>
  </si>
  <si>
    <t>75109</t>
  </si>
  <si>
    <t>Wybory do rad gmin, rad powiatów i sejmików województw, wybory wójtów, burmistrzów i prezydentów miast oraz referenda gminne, powiatowe i wojewódzkie</t>
  </si>
  <si>
    <t xml:space="preserve">      84 436,00</t>
  </si>
  <si>
    <t>755</t>
  </si>
  <si>
    <t>Wymiar sprawiedliwości</t>
  </si>
  <si>
    <t xml:space="preserve">      25 174,51</t>
  </si>
  <si>
    <t xml:space="preserve">      22 439,24</t>
  </si>
  <si>
    <t>75501</t>
  </si>
  <si>
    <t>Centralne administracyjne jednostki wymiaru sprawiedliwości i prokuratury</t>
  </si>
  <si>
    <t>2440D</t>
  </si>
  <si>
    <t>Dotacje otrzymane z państwowych funduszy celowych na realizację zadań bieżących jednostek sektora finansów publicznych</t>
  </si>
  <si>
    <t>756</t>
  </si>
  <si>
    <t>Dochody od osób prawnych, od osób fizycznych i od innych jednostek nieposiadających osobowości prawnej oraz wydatki związane z ich poborem</t>
  </si>
  <si>
    <t xml:space="preserve">   9 012 492,00</t>
  </si>
  <si>
    <t>75601</t>
  </si>
  <si>
    <t>Wpływy z podatku dochodowego od osób fizycznych</t>
  </si>
  <si>
    <t xml:space="preserve">       1 225,00</t>
  </si>
  <si>
    <t>0350D</t>
  </si>
  <si>
    <t>Wpływy z podatku od działalności gospodarczej osób fizycznych, opłacanego w formie karty podatkowej</t>
  </si>
  <si>
    <t>75615</t>
  </si>
  <si>
    <t>Wpływy z podatku rolnego, podatku leśnego, podatku od czynności cywilnoprawnych, podatków i opłat lokalnych od osób prawnych i innych jednostek organizacyjnych</t>
  </si>
  <si>
    <t xml:space="preserve">   2 158 060,00</t>
  </si>
  <si>
    <t>0310D</t>
  </si>
  <si>
    <t>Wpływy z podatku od nieruchomości</t>
  </si>
  <si>
    <t xml:space="preserve">   1 639 360,00</t>
  </si>
  <si>
    <t>0320D</t>
  </si>
  <si>
    <t>Wpływy z podatku rolnego</t>
  </si>
  <si>
    <t xml:space="preserve">     185 000,00</t>
  </si>
  <si>
    <t>0330D</t>
  </si>
  <si>
    <t>Wpływy z podatku leśnego</t>
  </si>
  <si>
    <t xml:space="preserve">     322 000,00</t>
  </si>
  <si>
    <t>0340D</t>
  </si>
  <si>
    <t>Wpływy z podatku od środków transportowych</t>
  </si>
  <si>
    <t xml:space="preserve">       3 600,00</t>
  </si>
  <si>
    <t>0440D</t>
  </si>
  <si>
    <t>Wpływy z opłaty miejscowej</t>
  </si>
  <si>
    <t>0500D</t>
  </si>
  <si>
    <t>Wpływy z podatku od czynności cywilnoprawnych</t>
  </si>
  <si>
    <t>0910D</t>
  </si>
  <si>
    <t>Wpływy z odsetek od nieterminowych wpłat z tytułu podatków i opłat</t>
  </si>
  <si>
    <t>2680D</t>
  </si>
  <si>
    <t>Rekompensaty utraconych dochodów w podatkach i opłatach lokalnych</t>
  </si>
  <si>
    <t>75616</t>
  </si>
  <si>
    <t>Wpływy z podatku rolnego, podatku leśnego, podatku od spadków i darowizn, podatku od czynności cywilno-prawnych oraz podatków i opłat lokalnych od osób fizycznych</t>
  </si>
  <si>
    <t xml:space="preserve">   3 138 808,00</t>
  </si>
  <si>
    <t xml:space="preserve">   1 000 000,00</t>
  </si>
  <si>
    <t xml:space="preserve">   1 880 000,00</t>
  </si>
  <si>
    <t xml:space="preserve">      14 500,00</t>
  </si>
  <si>
    <t xml:space="preserve">      46 000,00</t>
  </si>
  <si>
    <t>0360D</t>
  </si>
  <si>
    <t>Wpływy z podatku od spadków i darowizn</t>
  </si>
  <si>
    <t xml:space="preserve">      23 000,00</t>
  </si>
  <si>
    <t xml:space="preserve">       9 000,00</t>
  </si>
  <si>
    <t xml:space="preserve">     141 308,00</t>
  </si>
  <si>
    <t xml:space="preserve">      25 000,00</t>
  </si>
  <si>
    <t>75618</t>
  </si>
  <si>
    <t>Wpływy z innych opłat stanowiących dochody jednostek samorządu terytorialnego na podstawie ustaw</t>
  </si>
  <si>
    <t xml:space="preserve">     842 814,00</t>
  </si>
  <si>
    <t>0410D</t>
  </si>
  <si>
    <t>Wpływy z opłaty skarbowej</t>
  </si>
  <si>
    <t xml:space="preserve">      22 000,00</t>
  </si>
  <si>
    <t>0460D</t>
  </si>
  <si>
    <t>Wpływy z opłaty eksploatacyjnej</t>
  </si>
  <si>
    <t xml:space="preserve">      90 000,00</t>
  </si>
  <si>
    <t xml:space="preserve">      88 494,83</t>
  </si>
  <si>
    <t>0480D</t>
  </si>
  <si>
    <t>Wpływy z opłat za zezwolenia na sprzedaż napojów alkoholowych</t>
  </si>
  <si>
    <t xml:space="preserve">      41 471,00</t>
  </si>
  <si>
    <t xml:space="preserve">      41 464,78</t>
  </si>
  <si>
    <t>0490D</t>
  </si>
  <si>
    <t>Wpływy z innych lokalnych opłat pobieranych przez jednostki samorządu terytorialnego na podstawie odrębnych ustaw</t>
  </si>
  <si>
    <t xml:space="preserve">     689 343,00</t>
  </si>
  <si>
    <t xml:space="preserve">          17,94</t>
  </si>
  <si>
    <t>75621</t>
  </si>
  <si>
    <t>Udziały gmin w podatkach stanowiących dochód budżetu państwa</t>
  </si>
  <si>
    <t xml:space="preserve">   2 872 810,00</t>
  </si>
  <si>
    <t>0010D</t>
  </si>
  <si>
    <t xml:space="preserve">   2 871 810,00</t>
  </si>
  <si>
    <t>0020D</t>
  </si>
  <si>
    <t>Wpływy z podatku dochodowego od osób prawnych</t>
  </si>
  <si>
    <t>758</t>
  </si>
  <si>
    <t>Różne rozliczenia</t>
  </si>
  <si>
    <t xml:space="preserve">   7 743 892,00</t>
  </si>
  <si>
    <t>75801</t>
  </si>
  <si>
    <t>Część oświatowa subwencji ogólnej dla jednostek samorządu terytorialnego</t>
  </si>
  <si>
    <t xml:space="preserve">   4 307 850,00</t>
  </si>
  <si>
    <t>2920D</t>
  </si>
  <si>
    <t>Subwencje ogólne z budżetu państwa</t>
  </si>
  <si>
    <t>75807</t>
  </si>
  <si>
    <t>Część wyrównawcza subwencji ogólnej dla gmin</t>
  </si>
  <si>
    <t xml:space="preserve">   3 182 970,00</t>
  </si>
  <si>
    <t>75814</t>
  </si>
  <si>
    <t>Różne rozliczenia finansowe</t>
  </si>
  <si>
    <t xml:space="preserve">     196 388,00</t>
  </si>
  <si>
    <t xml:space="preserve">      30 000,00</t>
  </si>
  <si>
    <t>0960D</t>
  </si>
  <si>
    <t>Wpływy z otrzymanych spadków, zapisów i darowizn w postaci pieniężnej</t>
  </si>
  <si>
    <t xml:space="preserve">       3 100,00</t>
  </si>
  <si>
    <t xml:space="preserve">     163 288,00</t>
  </si>
  <si>
    <t>75831</t>
  </si>
  <si>
    <t>Część równoważąca subwencji ogólnej dla gmin</t>
  </si>
  <si>
    <t xml:space="preserve">      56 684,00</t>
  </si>
  <si>
    <t>801</t>
  </si>
  <si>
    <t>Oświata i wychowanie</t>
  </si>
  <si>
    <t xml:space="preserve">     375 863,61</t>
  </si>
  <si>
    <t>80101</t>
  </si>
  <si>
    <t>Szkoły podstawowe</t>
  </si>
  <si>
    <t xml:space="preserve">      28 650,00</t>
  </si>
  <si>
    <t xml:space="preserve">         150,00</t>
  </si>
  <si>
    <t xml:space="preserve">       1 200,00</t>
  </si>
  <si>
    <t xml:space="preserve">         268,20</t>
  </si>
  <si>
    <t xml:space="preserve">       1 300,00</t>
  </si>
  <si>
    <t>2030D</t>
  </si>
  <si>
    <t>Dotacje celowe otrzymane z budżetu państwa na realizację własnych zadań bieżących gmin (związków gmin)</t>
  </si>
  <si>
    <t xml:space="preserve">      26 000,00</t>
  </si>
  <si>
    <t>80103</t>
  </si>
  <si>
    <t>Oddziały przedszkolne w szkołach podstawowych</t>
  </si>
  <si>
    <t xml:space="preserve">     113 200,00</t>
  </si>
  <si>
    <t xml:space="preserve">       1 170,00</t>
  </si>
  <si>
    <t xml:space="preserve">       1 163,91</t>
  </si>
  <si>
    <t xml:space="preserve">      94 530,00</t>
  </si>
  <si>
    <t>80110</t>
  </si>
  <si>
    <t>Gimnazja</t>
  </si>
  <si>
    <t xml:space="preserve">         400,00</t>
  </si>
  <si>
    <t>80148</t>
  </si>
  <si>
    <t>Stołówki szkolne i przedszkolne</t>
  </si>
  <si>
    <t xml:space="preserve">     180 000,00</t>
  </si>
  <si>
    <t>0670D</t>
  </si>
  <si>
    <t>Wpływy z opłat za korzystanie z wyżywienia w jednostkach realizujących zadania z zakresu wychowania przedszkolnego</t>
  </si>
  <si>
    <t xml:space="preserve">      68 000,00</t>
  </si>
  <si>
    <t xml:space="preserve">     112 000,00</t>
  </si>
  <si>
    <t>80153</t>
  </si>
  <si>
    <t>Zapewnienie uczniom prawa do bezpłatnego dostępu do podręczników, materiałów edukacyjnych lub</t>
  </si>
  <si>
    <t xml:space="preserve">      43 613,61</t>
  </si>
  <si>
    <t>80195</t>
  </si>
  <si>
    <t>851</t>
  </si>
  <si>
    <t>Ochrona zdrowia</t>
  </si>
  <si>
    <t xml:space="preserve">         690,00</t>
  </si>
  <si>
    <t>85195</t>
  </si>
  <si>
    <t>852</t>
  </si>
  <si>
    <t>Pomoc społeczna</t>
  </si>
  <si>
    <t xml:space="preserve">     844 664,00</t>
  </si>
  <si>
    <t>85202</t>
  </si>
  <si>
    <t>Domy pomocy społecznej</t>
  </si>
  <si>
    <t xml:space="preserve">      10 800,00</t>
  </si>
  <si>
    <t>85213</t>
  </si>
  <si>
    <t>Składki na ubezpieczenie zdrowotne opłacane za osoby pobierające niektóre świadczenia z pomocy społecznej, niektóre świadczenia rodzinne oraz za osoby uczestniczące w zajęciach w centrum integracji społecznej.</t>
  </si>
  <si>
    <t xml:space="preserve">      99 171,00</t>
  </si>
  <si>
    <t xml:space="preserve">      74 115,00</t>
  </si>
  <si>
    <t xml:space="preserve">      25 056,00</t>
  </si>
  <si>
    <t>85214</t>
  </si>
  <si>
    <t>Zasiłki i pomoc w naturze oraz składki na ubezpieczenia emerytalne i rentowe</t>
  </si>
  <si>
    <t xml:space="preserve">     140 674,00</t>
  </si>
  <si>
    <t>85215</t>
  </si>
  <si>
    <t>Dodatki mieszkaniowe</t>
  </si>
  <si>
    <t xml:space="preserve">       4 890,00</t>
  </si>
  <si>
    <t>85216</t>
  </si>
  <si>
    <t>Zasiłki stałe</t>
  </si>
  <si>
    <t xml:space="preserve">     291 603,00</t>
  </si>
  <si>
    <t>85219</t>
  </si>
  <si>
    <t>Ośrodki pomocy społecznej</t>
  </si>
  <si>
    <t xml:space="preserve">     130 533,00</t>
  </si>
  <si>
    <t xml:space="preserve">       7 200,00</t>
  </si>
  <si>
    <t xml:space="preserve">       6 895,00</t>
  </si>
  <si>
    <t xml:space="preserve">     116 438,00</t>
  </si>
  <si>
    <t>85228</t>
  </si>
  <si>
    <t>Usługi opiekuńcze i specjalistyczne usługi opiekuńcze</t>
  </si>
  <si>
    <t xml:space="preserve">      12 000,00</t>
  </si>
  <si>
    <t>85230</t>
  </si>
  <si>
    <t>Pomoc w zakresie dozywiania</t>
  </si>
  <si>
    <t xml:space="preserve">     148 993,00</t>
  </si>
  <si>
    <t>85295</t>
  </si>
  <si>
    <t xml:space="preserve">       6 000,00</t>
  </si>
  <si>
    <t>2710D</t>
  </si>
  <si>
    <t>Dotacja celowa otrzymana z tytułu pomocy finansowej udzielanej między jednostkami samorządu terytorialnego na dofinansowanie własnych zadań bieżących</t>
  </si>
  <si>
    <t>853</t>
  </si>
  <si>
    <t>Pozostałe zadania w zakresie polityki społecznej</t>
  </si>
  <si>
    <t xml:space="preserve">     107 480,00</t>
  </si>
  <si>
    <t>85395</t>
  </si>
  <si>
    <t>2007D</t>
  </si>
  <si>
    <t xml:space="preserve">Dotacje rozwojowe </t>
  </si>
  <si>
    <t xml:space="preserve">      91 358,00</t>
  </si>
  <si>
    <t xml:space="preserve">     117 318,87</t>
  </si>
  <si>
    <t>2009D</t>
  </si>
  <si>
    <t>Dotacje rozwojowe oraz środki na finansowanie Wspólnej Polityki Rolnej</t>
  </si>
  <si>
    <t xml:space="preserve">      16 122,00</t>
  </si>
  <si>
    <t xml:space="preserve">      17 367,71</t>
  </si>
  <si>
    <t>854</t>
  </si>
  <si>
    <t>Edukacyjna opieka wychowawcza</t>
  </si>
  <si>
    <t xml:space="preserve">     101 052,00</t>
  </si>
  <si>
    <t>85415</t>
  </si>
  <si>
    <t>Pomoc materialna dla uczniów</t>
  </si>
  <si>
    <t>855</t>
  </si>
  <si>
    <t>Rodzina</t>
  </si>
  <si>
    <t xml:space="preserve">   8 394 301,00</t>
  </si>
  <si>
    <t>85501</t>
  </si>
  <si>
    <t>Świadczenia wychowawcze</t>
  </si>
  <si>
    <t xml:space="preserve">   4 638 676,00</t>
  </si>
  <si>
    <t xml:space="preserve">         900,00</t>
  </si>
  <si>
    <t xml:space="preserve">          21,54</t>
  </si>
  <si>
    <t>2060D</t>
  </si>
  <si>
    <t>Dotacje celowe otrzymane z budż.panstwa</t>
  </si>
  <si>
    <t xml:space="preserve">   4 608 276,00</t>
  </si>
  <si>
    <t>2910D</t>
  </si>
  <si>
    <t>Wpływy ze zwrotów dotacji oraz płatności, w tym wykorzystanych niezgodnie z przeznaczeniem lub wykorzystanych z naruszeniem procedur, o których mowa w art. 184 ustawy, pobranych nienależnie lub w nadmiernej wysokości</t>
  </si>
  <si>
    <t xml:space="preserve">      29 500,00</t>
  </si>
  <si>
    <t xml:space="preserve">      14 198,76</t>
  </si>
  <si>
    <t>85502</t>
  </si>
  <si>
    <t>Świadczenia rodzinne, świadzcenia z fund.aliment.</t>
  </si>
  <si>
    <t xml:space="preserve">   3 496 149,00</t>
  </si>
  <si>
    <t xml:space="preserve">   3 474 510,00</t>
  </si>
  <si>
    <t xml:space="preserve">      13 000,00</t>
  </si>
  <si>
    <t xml:space="preserve">       7 739,00</t>
  </si>
  <si>
    <t>85503</t>
  </si>
  <si>
    <t>Karta Dużej Rodziny</t>
  </si>
  <si>
    <t xml:space="preserve">         212,00</t>
  </si>
  <si>
    <t>85504</t>
  </si>
  <si>
    <t>Wspieranie rodziny</t>
  </si>
  <si>
    <t xml:space="preserve">     259 264,00</t>
  </si>
  <si>
    <t xml:space="preserve">     243 710,00</t>
  </si>
  <si>
    <t xml:space="preserve">      15 554,00</t>
  </si>
  <si>
    <t>900</t>
  </si>
  <si>
    <t>Gospodarka komunalna i ochrona środowiska</t>
  </si>
  <si>
    <t xml:space="preserve">     684 900,00</t>
  </si>
  <si>
    <t>90002</t>
  </si>
  <si>
    <t>Gospodarka odpadami</t>
  </si>
  <si>
    <t xml:space="preserve">     523 000,00</t>
  </si>
  <si>
    <t xml:space="preserve">     520 000,00</t>
  </si>
  <si>
    <t>90019</t>
  </si>
  <si>
    <t>Wpływy i wydatki związane z gromadzeniem środków z opłat i kar za korzystanie ze środowiska</t>
  </si>
  <si>
    <t>90020</t>
  </si>
  <si>
    <t>Wpływy i wydatki związane z gromadzeniem środków z opłat produktowych</t>
  </si>
  <si>
    <t xml:space="preserve">         700,00</t>
  </si>
  <si>
    <t>0400D</t>
  </si>
  <si>
    <t>Wpływy z opłaty produktowej</t>
  </si>
  <si>
    <t>90095</t>
  </si>
  <si>
    <t xml:space="preserve">     147 200,00</t>
  </si>
  <si>
    <t xml:space="preserve">         200,00</t>
  </si>
  <si>
    <t xml:space="preserve">     147 000,00</t>
  </si>
  <si>
    <t>926</t>
  </si>
  <si>
    <t>Kultura fizyczna</t>
  </si>
  <si>
    <t xml:space="preserve">     120 570,00</t>
  </si>
  <si>
    <t>92601</t>
  </si>
  <si>
    <t>Obiekty sportowe</t>
  </si>
  <si>
    <t xml:space="preserve">     114 420,00</t>
  </si>
  <si>
    <t xml:space="preserve">     106 420,00</t>
  </si>
  <si>
    <t xml:space="preserve">       8 000,00</t>
  </si>
  <si>
    <t>92695</t>
  </si>
  <si>
    <t xml:space="preserve">       6 150,00</t>
  </si>
  <si>
    <t xml:space="preserve">  32 835 950,53</t>
  </si>
  <si>
    <t>0950D</t>
  </si>
  <si>
    <t xml:space="preserve">Wpływy z tytułu kar i odszkodowań </t>
  </si>
  <si>
    <t>Biblioteki</t>
  </si>
  <si>
    <t>921</t>
  </si>
  <si>
    <t>Kultura i ochrona dziedzictwa narodowego</t>
  </si>
  <si>
    <t>Załacznik nr 1 do Zarządzenia Nr 50/2019 Wójta Gminy Lidzbark Warmiński z dnia 27 marca 2019r.</t>
  </si>
  <si>
    <t>DOCHODY</t>
  </si>
  <si>
    <t>Wyszczególnienie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</si>
</sst>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000000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9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>
      <alignment horizontal="left" vertical="center"/>
    </xf>
    <xf numFmtId="0" fontId="2" fillId="0" borderId="0">
      <alignment horizontal="right" vertical="center"/>
    </xf>
    <xf numFmtId="0" fontId="5" fillId="0" borderId="0">
      <alignment horizontal="left" vertical="top"/>
    </xf>
    <xf numFmtId="0" fontId="4" fillId="0" borderId="0">
      <alignment horizontal="center" vertical="center"/>
    </xf>
    <xf numFmtId="0" fontId="5" fillId="0" borderId="0">
      <alignment horizontal="right" vertical="center"/>
    </xf>
    <xf numFmtId="0" fontId="5" fillId="0" borderId="0">
      <alignment horizontal="right" vertical="center"/>
    </xf>
    <xf numFmtId="0" fontId="5" fillId="0" borderId="0">
      <alignment horizontal="right" vertical="center"/>
    </xf>
    <xf numFmtId="0" fontId="4" fillId="0" borderId="0">
      <alignment horizontal="center" vertical="center"/>
    </xf>
    <xf numFmtId="0" fontId="4" fillId="0" borderId="0">
      <alignment horizontal="center" vertical="center"/>
    </xf>
    <xf numFmtId="0" fontId="3" fillId="0" borderId="0">
      <alignment horizontal="center" vertical="center"/>
    </xf>
    <xf numFmtId="0" fontId="4" fillId="0" borderId="0">
      <alignment horizontal="left" vertical="center"/>
    </xf>
    <xf numFmtId="0" fontId="4" fillId="0" borderId="0">
      <alignment horizontal="right" vertical="center"/>
    </xf>
    <xf numFmtId="0" fontId="5" fillId="0" borderId="0">
      <alignment horizontal="right" vertical="center"/>
    </xf>
    <xf numFmtId="0" fontId="4" fillId="0" borderId="0">
      <alignment horizontal="center" vertical="center"/>
    </xf>
    <xf numFmtId="0" fontId="5" fillId="0" borderId="0">
      <alignment horizontal="left" vertical="top"/>
    </xf>
    <xf numFmtId="0" fontId="3" fillId="0" borderId="0">
      <alignment horizontal="left" vertical="center"/>
    </xf>
    <xf numFmtId="0" fontId="3" fillId="0" borderId="0">
      <alignment horizontal="right" vertical="center"/>
    </xf>
  </cellStyleXfs>
  <cellXfs count="98">
    <xf numFmtId="0" fontId="0" fillId="0" borderId="0" xfId="0"/>
    <xf numFmtId="43" fontId="3" fillId="0" borderId="3" xfId="1" quotePrefix="1" applyFont="1" applyBorder="1" applyAlignment="1">
      <alignment horizontal="right" vertical="center" wrapText="1"/>
    </xf>
    <xf numFmtId="43" fontId="4" fillId="0" borderId="3" xfId="1" quotePrefix="1" applyFont="1" applyBorder="1" applyAlignment="1">
      <alignment horizontal="right" vertical="center" wrapText="1"/>
    </xf>
    <xf numFmtId="43" fontId="3" fillId="0" borderId="16" xfId="1" quotePrefix="1" applyFont="1" applyBorder="1" applyAlignment="1">
      <alignment horizontal="right" vertical="center" wrapText="1"/>
    </xf>
    <xf numFmtId="43" fontId="4" fillId="0" borderId="13" xfId="1" quotePrefix="1" applyFont="1" applyBorder="1" applyAlignment="1">
      <alignment horizontal="right" vertical="center" wrapText="1"/>
    </xf>
    <xf numFmtId="0" fontId="3" fillId="2" borderId="18" xfId="16" quotePrefix="1" applyFont="1" applyFill="1" applyBorder="1" applyAlignment="1">
      <alignment horizontal="center" vertical="center" wrapText="1"/>
    </xf>
    <xf numFmtId="0" fontId="3" fillId="2" borderId="18" xfId="13" quotePrefix="1" applyFont="1" applyFill="1" applyBorder="1" applyAlignment="1">
      <alignment horizontal="left" vertical="center" wrapText="1"/>
    </xf>
    <xf numFmtId="43" fontId="3" fillId="2" borderId="18" xfId="1" quotePrefix="1" applyFont="1" applyFill="1" applyBorder="1" applyAlignment="1">
      <alignment horizontal="right" vertical="center" wrapText="1"/>
    </xf>
    <xf numFmtId="4" fontId="3" fillId="2" borderId="18" xfId="1" quotePrefix="1" applyNumberFormat="1" applyFont="1" applyFill="1" applyBorder="1" applyAlignment="1">
      <alignment horizontal="right" vertical="center" wrapText="1"/>
    </xf>
    <xf numFmtId="4" fontId="3" fillId="0" borderId="16" xfId="1" quotePrefix="1" applyNumberFormat="1" applyFont="1" applyBorder="1" applyAlignment="1">
      <alignment horizontal="right" vertical="center" wrapText="1"/>
    </xf>
    <xf numFmtId="4" fontId="4" fillId="0" borderId="3" xfId="1" quotePrefix="1" applyNumberFormat="1" applyFont="1" applyBorder="1" applyAlignment="1">
      <alignment horizontal="right" vertical="center" wrapText="1"/>
    </xf>
    <xf numFmtId="4" fontId="3" fillId="0" borderId="3" xfId="1" quotePrefix="1" applyNumberFormat="1" applyFont="1" applyBorder="1" applyAlignment="1">
      <alignment horizontal="right" vertical="center" wrapText="1"/>
    </xf>
    <xf numFmtId="4" fontId="4" fillId="0" borderId="13" xfId="1" quotePrefix="1" applyNumberFormat="1" applyFont="1" applyBorder="1" applyAlignment="1">
      <alignment horizontal="right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right" wrapText="1"/>
    </xf>
    <xf numFmtId="4" fontId="8" fillId="0" borderId="0" xfId="0" applyNumberFormat="1" applyFont="1" applyAlignment="1">
      <alignment horizontal="right" wrapText="1"/>
    </xf>
    <xf numFmtId="0" fontId="4" fillId="0" borderId="5" xfId="16" quotePrefix="1" applyBorder="1" applyAlignment="1">
      <alignment horizontal="center" vertical="center" wrapText="1"/>
    </xf>
    <xf numFmtId="0" fontId="4" fillId="0" borderId="3" xfId="16" quotePrefix="1" applyBorder="1" applyAlignment="1">
      <alignment horizontal="center" vertical="center" wrapText="1"/>
    </xf>
    <xf numFmtId="4" fontId="4" fillId="0" borderId="3" xfId="16" quotePrefix="1" applyNumberFormat="1" applyBorder="1" applyAlignment="1">
      <alignment horizontal="center" vertical="center" wrapText="1"/>
    </xf>
    <xf numFmtId="0" fontId="4" fillId="0" borderId="13" xfId="16" quotePrefix="1" applyBorder="1" applyAlignment="1">
      <alignment horizontal="center" vertical="center" wrapText="1"/>
    </xf>
    <xf numFmtId="4" fontId="4" fillId="0" borderId="13" xfId="16" quotePrefix="1" applyNumberFormat="1" applyBorder="1" applyAlignment="1">
      <alignment horizontal="center" vertical="center" wrapText="1"/>
    </xf>
    <xf numFmtId="0" fontId="3" fillId="2" borderId="20" xfId="12" quotePrefix="1" applyFill="1" applyBorder="1" applyAlignment="1">
      <alignment horizontal="center" vertical="center" wrapText="1"/>
    </xf>
    <xf numFmtId="0" fontId="3" fillId="2" borderId="18" xfId="18" quotePrefix="1" applyFill="1" applyBorder="1" applyAlignment="1">
      <alignment horizontal="left" vertical="center" wrapText="1"/>
    </xf>
    <xf numFmtId="0" fontId="3" fillId="0" borderId="15" xfId="12" quotePrefix="1" applyBorder="1" applyAlignment="1">
      <alignment horizontal="center" vertical="center" wrapText="1"/>
    </xf>
    <xf numFmtId="0" fontId="3" fillId="0" borderId="16" xfId="12" quotePrefix="1" applyBorder="1" applyAlignment="1">
      <alignment horizontal="center" vertical="center" wrapText="1"/>
    </xf>
    <xf numFmtId="0" fontId="4" fillId="0" borderId="16" xfId="13" quotePrefix="1" applyBorder="1" applyAlignment="1">
      <alignment horizontal="left" vertical="center" wrapText="1"/>
    </xf>
    <xf numFmtId="0" fontId="3" fillId="0" borderId="16" xfId="18" quotePrefix="1" applyBorder="1" applyAlignment="1">
      <alignment horizontal="left" vertical="center" wrapText="1"/>
    </xf>
    <xf numFmtId="0" fontId="4" fillId="0" borderId="7" xfId="16" quotePrefix="1" applyBorder="1" applyAlignment="1">
      <alignment horizontal="center" vertical="center" wrapText="1"/>
    </xf>
    <xf numFmtId="0" fontId="4" fillId="0" borderId="3" xfId="13" quotePrefix="1" applyBorder="1" applyAlignment="1">
      <alignment horizontal="left" vertical="center" wrapText="1"/>
    </xf>
    <xf numFmtId="0" fontId="3" fillId="0" borderId="3" xfId="12" quotePrefix="1" applyBorder="1" applyAlignment="1">
      <alignment horizontal="center" vertical="center" wrapText="1"/>
    </xf>
    <xf numFmtId="0" fontId="3" fillId="0" borderId="3" xfId="18" quotePrefix="1" applyBorder="1" applyAlignment="1">
      <alignment horizontal="left" vertical="center" wrapText="1"/>
    </xf>
    <xf numFmtId="0" fontId="4" fillId="0" borderId="12" xfId="16" quotePrefix="1" applyBorder="1" applyAlignment="1">
      <alignment horizontal="center" vertical="center" wrapText="1"/>
    </xf>
    <xf numFmtId="0" fontId="4" fillId="0" borderId="13" xfId="13" quotePrefix="1" applyBorder="1" applyAlignment="1">
      <alignment horizontal="left" vertical="center" wrapText="1"/>
    </xf>
    <xf numFmtId="0" fontId="4" fillId="2" borderId="18" xfId="16" quotePrefix="1" applyFill="1" applyBorder="1" applyAlignment="1">
      <alignment horizontal="center" vertical="center" wrapText="1"/>
    </xf>
    <xf numFmtId="0" fontId="4" fillId="2" borderId="18" xfId="13" quotePrefix="1" applyFill="1" applyBorder="1" applyAlignment="1">
      <alignment horizontal="left" vertical="center" wrapText="1"/>
    </xf>
    <xf numFmtId="0" fontId="3" fillId="2" borderId="18" xfId="19" quotePrefix="1" applyFill="1" applyBorder="1" applyAlignment="1">
      <alignment horizontal="right" vertical="center" wrapText="1"/>
    </xf>
    <xf numFmtId="4" fontId="3" fillId="2" borderId="18" xfId="19" quotePrefix="1" applyNumberFormat="1" applyFill="1" applyBorder="1" applyAlignment="1">
      <alignment horizontal="right" vertical="center" wrapText="1"/>
    </xf>
    <xf numFmtId="0" fontId="3" fillId="0" borderId="3" xfId="19" quotePrefix="1" applyBorder="1" applyAlignment="1">
      <alignment horizontal="right" vertical="center" wrapText="1"/>
    </xf>
    <xf numFmtId="0" fontId="4" fillId="0" borderId="3" xfId="14" quotePrefix="1" applyBorder="1" applyAlignment="1">
      <alignment horizontal="right" vertical="center" wrapText="1"/>
    </xf>
    <xf numFmtId="4" fontId="4" fillId="0" borderId="3" xfId="14" quotePrefix="1" applyNumberFormat="1" applyBorder="1" applyAlignment="1">
      <alignment horizontal="right" vertical="center" wrapText="1"/>
    </xf>
    <xf numFmtId="0" fontId="4" fillId="0" borderId="13" xfId="14" quotePrefix="1" applyBorder="1" applyAlignment="1">
      <alignment horizontal="right" vertical="center" wrapText="1"/>
    </xf>
    <xf numFmtId="4" fontId="4" fillId="0" borderId="13" xfId="14" quotePrefix="1" applyNumberFormat="1" applyBorder="1" applyAlignment="1">
      <alignment horizontal="right" vertical="center" wrapText="1"/>
    </xf>
    <xf numFmtId="0" fontId="3" fillId="0" borderId="16" xfId="19" quotePrefix="1" applyBorder="1" applyAlignment="1">
      <alignment horizontal="right" vertical="center" wrapText="1"/>
    </xf>
    <xf numFmtId="4" fontId="3" fillId="0" borderId="16" xfId="19" quotePrefix="1" applyNumberFormat="1" applyBorder="1" applyAlignment="1">
      <alignment horizontal="right" vertical="center" wrapText="1"/>
    </xf>
    <xf numFmtId="4" fontId="3" fillId="0" borderId="3" xfId="19" quotePrefix="1" applyNumberFormat="1" applyBorder="1" applyAlignment="1">
      <alignment horizontal="right" vertical="center" wrapText="1"/>
    </xf>
    <xf numFmtId="0" fontId="8" fillId="0" borderId="10" xfId="0" applyFont="1" applyBorder="1" applyAlignment="1">
      <alignment vertical="center" wrapText="1"/>
    </xf>
    <xf numFmtId="0" fontId="3" fillId="0" borderId="10" xfId="19" quotePrefix="1" applyBorder="1" applyAlignment="1">
      <alignment horizontal="right" vertical="center" wrapText="1"/>
    </xf>
    <xf numFmtId="4" fontId="3" fillId="0" borderId="10" xfId="19" quotePrefix="1" applyNumberFormat="1" applyBorder="1" applyAlignment="1">
      <alignment horizontal="right" vertical="center" wrapText="1"/>
    </xf>
    <xf numFmtId="4" fontId="8" fillId="0" borderId="0" xfId="0" applyNumberFormat="1" applyFont="1" applyAlignment="1">
      <alignment wrapText="1"/>
    </xf>
    <xf numFmtId="0" fontId="12" fillId="0" borderId="7" xfId="16" quotePrefix="1" applyFont="1" applyBorder="1" applyAlignment="1">
      <alignment horizontal="center" vertical="center" wrapText="1"/>
    </xf>
    <xf numFmtId="0" fontId="12" fillId="0" borderId="3" xfId="16" quotePrefix="1" applyFont="1" applyBorder="1" applyAlignment="1">
      <alignment horizontal="center" vertical="center" wrapText="1"/>
    </xf>
    <xf numFmtId="0" fontId="12" fillId="0" borderId="3" xfId="13" quotePrefix="1" applyFont="1" applyBorder="1" applyAlignment="1">
      <alignment horizontal="left" vertical="center" wrapText="1"/>
    </xf>
    <xf numFmtId="0" fontId="12" fillId="0" borderId="3" xfId="1" quotePrefix="1" applyNumberFormat="1" applyFont="1" applyBorder="1" applyAlignment="1">
      <alignment horizontal="right" vertical="center" wrapText="1"/>
    </xf>
    <xf numFmtId="4" fontId="12" fillId="0" borderId="3" xfId="1" quotePrefix="1" applyNumberFormat="1" applyFont="1" applyBorder="1" applyAlignment="1">
      <alignment horizontal="right" vertical="center" wrapText="1"/>
    </xf>
    <xf numFmtId="0" fontId="13" fillId="0" borderId="0" xfId="0" applyFont="1" applyAlignment="1">
      <alignment wrapText="1"/>
    </xf>
    <xf numFmtId="0" fontId="12" fillId="0" borderId="12" xfId="16" quotePrefix="1" applyFont="1" applyBorder="1" applyAlignment="1">
      <alignment horizontal="center" vertical="center" wrapText="1"/>
    </xf>
    <xf numFmtId="0" fontId="12" fillId="0" borderId="13" xfId="16" quotePrefix="1" applyFont="1" applyBorder="1" applyAlignment="1">
      <alignment horizontal="center" vertical="center" wrapText="1"/>
    </xf>
    <xf numFmtId="0" fontId="12" fillId="0" borderId="13" xfId="13" quotePrefix="1" applyFont="1" applyBorder="1" applyAlignment="1">
      <alignment horizontal="left" vertical="center" wrapText="1"/>
    </xf>
    <xf numFmtId="0" fontId="12" fillId="0" borderId="13" xfId="1" quotePrefix="1" applyNumberFormat="1" applyFont="1" applyBorder="1" applyAlignment="1">
      <alignment horizontal="right" vertical="center" wrapText="1"/>
    </xf>
    <xf numFmtId="4" fontId="12" fillId="0" borderId="13" xfId="1" quotePrefix="1" applyNumberFormat="1" applyFont="1" applyBorder="1" applyAlignment="1">
      <alignment horizontal="right" vertical="center" wrapText="1"/>
    </xf>
    <xf numFmtId="0" fontId="4" fillId="0" borderId="15" xfId="16" quotePrefix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left" vertical="center" wrapText="1"/>
    </xf>
    <xf numFmtId="0" fontId="6" fillId="3" borderId="25" xfId="0" applyFont="1" applyFill="1" applyBorder="1" applyAlignment="1">
      <alignment horizontal="left" vertical="center" wrapText="1"/>
    </xf>
    <xf numFmtId="0" fontId="6" fillId="3" borderId="25" xfId="0" applyFont="1" applyFill="1" applyBorder="1" applyAlignment="1">
      <alignment horizontal="right" vertical="center" wrapText="1"/>
    </xf>
    <xf numFmtId="43" fontId="6" fillId="3" borderId="25" xfId="1" applyFont="1" applyFill="1" applyBorder="1" applyAlignment="1">
      <alignment horizontal="right" vertical="center" wrapText="1"/>
    </xf>
    <xf numFmtId="9" fontId="9" fillId="0" borderId="0" xfId="0" applyNumberFormat="1" applyFont="1" applyAlignment="1">
      <alignment horizontal="right" wrapText="1"/>
    </xf>
    <xf numFmtId="9" fontId="2" fillId="0" borderId="8" xfId="16" quotePrefix="1" applyNumberFormat="1" applyFont="1" applyBorder="1" applyAlignment="1">
      <alignment horizontal="center" vertical="center" wrapText="1"/>
    </xf>
    <xf numFmtId="9" fontId="2" fillId="0" borderId="14" xfId="16" quotePrefix="1" applyNumberFormat="1" applyFont="1" applyBorder="1" applyAlignment="1">
      <alignment horizontal="center" vertical="center" wrapText="1"/>
    </xf>
    <xf numFmtId="9" fontId="14" fillId="2" borderId="19" xfId="2" quotePrefix="1" applyFont="1" applyFill="1" applyBorder="1" applyAlignment="1">
      <alignment horizontal="center" vertical="center" wrapText="1"/>
    </xf>
    <xf numFmtId="9" fontId="14" fillId="0" borderId="17" xfId="2" quotePrefix="1" applyFont="1" applyBorder="1" applyAlignment="1">
      <alignment horizontal="center" vertical="center" wrapText="1"/>
    </xf>
    <xf numFmtId="9" fontId="14" fillId="0" borderId="8" xfId="2" quotePrefix="1" applyFont="1" applyBorder="1" applyAlignment="1">
      <alignment horizontal="center" vertical="center" wrapText="1"/>
    </xf>
    <xf numFmtId="9" fontId="14" fillId="0" borderId="14" xfId="2" quotePrefix="1" applyFont="1" applyBorder="1" applyAlignment="1">
      <alignment horizontal="center" vertical="center" wrapText="1"/>
    </xf>
    <xf numFmtId="9" fontId="15" fillId="0" borderId="8" xfId="2" quotePrefix="1" applyFont="1" applyBorder="1" applyAlignment="1">
      <alignment horizontal="center" vertical="center" wrapText="1"/>
    </xf>
    <xf numFmtId="9" fontId="16" fillId="0" borderId="14" xfId="2" quotePrefix="1" applyFont="1" applyBorder="1" applyAlignment="1">
      <alignment horizontal="center" vertical="center" wrapText="1"/>
    </xf>
    <xf numFmtId="164" fontId="17" fillId="4" borderId="26" xfId="2" applyNumberFormat="1" applyFont="1" applyFill="1" applyBorder="1" applyAlignment="1">
      <alignment horizontal="center" vertical="center" wrapText="1"/>
    </xf>
    <xf numFmtId="9" fontId="14" fillId="0" borderId="11" xfId="2" quotePrefix="1" applyFont="1" applyBorder="1" applyAlignment="1">
      <alignment horizontal="center" vertical="center" wrapText="1"/>
    </xf>
    <xf numFmtId="9" fontId="9" fillId="0" borderId="0" xfId="0" applyNumberFormat="1" applyFont="1" applyAlignment="1">
      <alignment wrapText="1"/>
    </xf>
    <xf numFmtId="0" fontId="2" fillId="0" borderId="13" xfId="13" quotePrefix="1" applyFont="1" applyBorder="1" applyAlignment="1">
      <alignment horizontal="left" vertical="center" wrapText="1"/>
    </xf>
    <xf numFmtId="0" fontId="2" fillId="0" borderId="3" xfId="13" quotePrefix="1" applyFont="1" applyBorder="1" applyAlignment="1">
      <alignment horizontal="left" vertical="center" wrapText="1"/>
    </xf>
    <xf numFmtId="0" fontId="18" fillId="0" borderId="3" xfId="13" quotePrefix="1" applyFont="1" applyBorder="1" applyAlignment="1">
      <alignment horizontal="left" vertical="center" wrapText="1"/>
    </xf>
    <xf numFmtId="4" fontId="9" fillId="0" borderId="0" xfId="0" applyNumberFormat="1" applyFont="1" applyAlignment="1">
      <alignment horizont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4" fillId="0" borderId="9" xfId="11" quotePrefix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10" fillId="0" borderId="1" xfId="7" quotePrefix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4" xfId="16" quotePrefix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4" fillId="0" borderId="5" xfId="16" quotePrefix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4" fillId="0" borderId="5" xfId="13" quotePrefix="1" applyBorder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</cellXfs>
  <cellStyles count="20">
    <cellStyle name="Dziesiętny" xfId="1" builtinId="3"/>
    <cellStyle name="Normalny" xfId="0" builtinId="0"/>
    <cellStyle name="Procentowy" xfId="2" builtinId="5"/>
    <cellStyle name="S0" xfId="3" xr:uid="{00000000-0005-0000-0000-000003000000}"/>
    <cellStyle name="S1" xfId="4" xr:uid="{00000000-0005-0000-0000-000004000000}"/>
    <cellStyle name="S10" xfId="5" xr:uid="{00000000-0005-0000-0000-000005000000}"/>
    <cellStyle name="S11" xfId="6" xr:uid="{00000000-0005-0000-0000-000006000000}"/>
    <cellStyle name="S12" xfId="7" xr:uid="{00000000-0005-0000-0000-000007000000}"/>
    <cellStyle name="S13" xfId="8" xr:uid="{00000000-0005-0000-0000-000008000000}"/>
    <cellStyle name="S14" xfId="9" xr:uid="{00000000-0005-0000-0000-000009000000}"/>
    <cellStyle name="S15" xfId="10" xr:uid="{00000000-0005-0000-0000-00000A000000}"/>
    <cellStyle name="S16" xfId="11" xr:uid="{00000000-0005-0000-0000-00000B000000}"/>
    <cellStyle name="S2" xfId="12" xr:uid="{00000000-0005-0000-0000-00000C000000}"/>
    <cellStyle name="S3" xfId="13" xr:uid="{00000000-0005-0000-0000-00000D000000}"/>
    <cellStyle name="S4" xfId="14" xr:uid="{00000000-0005-0000-0000-00000E000000}"/>
    <cellStyle name="S5" xfId="15" xr:uid="{00000000-0005-0000-0000-00000F000000}"/>
    <cellStyle name="S6" xfId="16" xr:uid="{00000000-0005-0000-0000-000010000000}"/>
    <cellStyle name="S7" xfId="17" xr:uid="{00000000-0005-0000-0000-000011000000}"/>
    <cellStyle name="S8" xfId="18" xr:uid="{00000000-0005-0000-0000-000012000000}"/>
    <cellStyle name="S9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7"/>
  <sheetViews>
    <sheetView tabSelected="1" workbookViewId="0">
      <selection activeCell="N14" sqref="N14"/>
    </sheetView>
  </sheetViews>
  <sheetFormatPr defaultRowHeight="15" x14ac:dyDescent="0.25"/>
  <cols>
    <col min="1" max="1" width="4.7109375" style="13" customWidth="1"/>
    <col min="2" max="2" width="6.7109375" style="13" customWidth="1"/>
    <col min="3" max="3" width="6.42578125" style="13" customWidth="1"/>
    <col min="4" max="4" width="36.140625" style="13" customWidth="1"/>
    <col min="5" max="5" width="13.140625" style="13" customWidth="1"/>
    <col min="6" max="6" width="14.140625" style="48" customWidth="1"/>
    <col min="7" max="7" width="6.140625" style="78" customWidth="1"/>
    <col min="8" max="16384" width="9.140625" style="13"/>
  </cols>
  <sheetData>
    <row r="1" spans="1:7" ht="45.75" customHeight="1" x14ac:dyDescent="0.25">
      <c r="E1" s="82" t="s">
        <v>369</v>
      </c>
      <c r="F1" s="82"/>
      <c r="G1" s="82"/>
    </row>
    <row r="2" spans="1:7" x14ac:dyDescent="0.25">
      <c r="A2" s="14"/>
      <c r="B2" s="14"/>
      <c r="C2" s="14"/>
      <c r="D2" s="14"/>
      <c r="E2" s="14"/>
      <c r="F2" s="15"/>
      <c r="G2" s="67"/>
    </row>
    <row r="3" spans="1:7" ht="16.5" thickBot="1" x14ac:dyDescent="0.3">
      <c r="A3" s="88" t="s">
        <v>370</v>
      </c>
      <c r="B3" s="89"/>
      <c r="C3" s="89"/>
      <c r="D3" s="89"/>
      <c r="E3" s="89"/>
      <c r="F3" s="89"/>
      <c r="G3" s="89"/>
    </row>
    <row r="4" spans="1:7" ht="15.2" customHeight="1" x14ac:dyDescent="0.25">
      <c r="A4" s="90" t="s">
        <v>1</v>
      </c>
      <c r="B4" s="93" t="s">
        <v>2</v>
      </c>
      <c r="C4" s="96" t="s">
        <v>3</v>
      </c>
      <c r="D4" s="83" t="s">
        <v>371</v>
      </c>
      <c r="E4" s="16" t="s">
        <v>4</v>
      </c>
      <c r="F4" s="93" t="s">
        <v>5</v>
      </c>
      <c r="G4" s="97"/>
    </row>
    <row r="5" spans="1:7" ht="15.2" customHeight="1" x14ac:dyDescent="0.25">
      <c r="A5" s="91"/>
      <c r="B5" s="94"/>
      <c r="C5" s="94"/>
      <c r="D5" s="84"/>
      <c r="E5" s="17" t="s">
        <v>6</v>
      </c>
      <c r="F5" s="18" t="s">
        <v>7</v>
      </c>
      <c r="G5" s="68" t="s">
        <v>8</v>
      </c>
    </row>
    <row r="6" spans="1:7" ht="15.2" customHeight="1" thickBot="1" x14ac:dyDescent="0.3">
      <c r="A6" s="92"/>
      <c r="B6" s="95"/>
      <c r="C6" s="95"/>
      <c r="D6" s="85"/>
      <c r="E6" s="19" t="s">
        <v>9</v>
      </c>
      <c r="F6" s="20" t="s">
        <v>10</v>
      </c>
      <c r="G6" s="69" t="s">
        <v>11</v>
      </c>
    </row>
    <row r="7" spans="1:7" ht="15.2" customHeight="1" thickBot="1" x14ac:dyDescent="0.3">
      <c r="A7" s="21" t="s">
        <v>12</v>
      </c>
      <c r="B7" s="5" t="s">
        <v>13</v>
      </c>
      <c r="C7" s="6" t="s">
        <v>14</v>
      </c>
      <c r="D7" s="22" t="s">
        <v>15</v>
      </c>
      <c r="E7" s="7" t="s">
        <v>16</v>
      </c>
      <c r="F7" s="8">
        <f>F8+F11</f>
        <v>1259249.24</v>
      </c>
      <c r="G7" s="70">
        <f>F7/E7</f>
        <v>0.88695238616255967</v>
      </c>
    </row>
    <row r="8" spans="1:7" ht="24.95" customHeight="1" x14ac:dyDescent="0.25">
      <c r="A8" s="23" t="s">
        <v>17</v>
      </c>
      <c r="B8" s="24" t="s">
        <v>18</v>
      </c>
      <c r="C8" s="25" t="s">
        <v>14</v>
      </c>
      <c r="D8" s="26" t="s">
        <v>19</v>
      </c>
      <c r="E8" s="3" t="s">
        <v>20</v>
      </c>
      <c r="F8" s="9">
        <f>F9+F10</f>
        <v>199987.38999999998</v>
      </c>
      <c r="G8" s="71">
        <f t="shared" ref="G8:G74" si="0">F8/E8</f>
        <v>0.9860630429851982</v>
      </c>
    </row>
    <row r="9" spans="1:7" ht="71.45" customHeight="1" x14ac:dyDescent="0.25">
      <c r="A9" s="27" t="s">
        <v>17</v>
      </c>
      <c r="B9" s="17" t="s">
        <v>13</v>
      </c>
      <c r="C9" s="28" t="s">
        <v>21</v>
      </c>
      <c r="D9" s="28" t="s">
        <v>22</v>
      </c>
      <c r="E9" s="2" t="s">
        <v>23</v>
      </c>
      <c r="F9" s="10">
        <v>2633.46</v>
      </c>
      <c r="G9" s="72">
        <f t="shared" si="0"/>
        <v>1.0533840000000001</v>
      </c>
    </row>
    <row r="10" spans="1:7" ht="24.95" customHeight="1" x14ac:dyDescent="0.25">
      <c r="A10" s="27" t="s">
        <v>17</v>
      </c>
      <c r="B10" s="17" t="s">
        <v>13</v>
      </c>
      <c r="C10" s="28" t="s">
        <v>24</v>
      </c>
      <c r="D10" s="28" t="s">
        <v>25</v>
      </c>
      <c r="E10" s="2" t="s">
        <v>26</v>
      </c>
      <c r="F10" s="10">
        <v>197353.93</v>
      </c>
      <c r="G10" s="72">
        <f t="shared" si="0"/>
        <v>0.9852228501253032</v>
      </c>
    </row>
    <row r="11" spans="1:7" ht="15.2" customHeight="1" x14ac:dyDescent="0.25">
      <c r="A11" s="27" t="s">
        <v>17</v>
      </c>
      <c r="B11" s="29" t="s">
        <v>27</v>
      </c>
      <c r="C11" s="28" t="s">
        <v>14</v>
      </c>
      <c r="D11" s="30" t="s">
        <v>28</v>
      </c>
      <c r="E11" s="1" t="s">
        <v>29</v>
      </c>
      <c r="F11" s="11">
        <f>F12+F13+F14</f>
        <v>1059261.8500000001</v>
      </c>
      <c r="G11" s="72">
        <f t="shared" si="0"/>
        <v>0.87043462761481138</v>
      </c>
    </row>
    <row r="12" spans="1:7" ht="71.45" customHeight="1" x14ac:dyDescent="0.25">
      <c r="A12" s="27" t="s">
        <v>17</v>
      </c>
      <c r="B12" s="17" t="s">
        <v>13</v>
      </c>
      <c r="C12" s="28" t="s">
        <v>21</v>
      </c>
      <c r="D12" s="28" t="s">
        <v>22</v>
      </c>
      <c r="E12" s="2" t="s">
        <v>30</v>
      </c>
      <c r="F12" s="10">
        <v>11843.44</v>
      </c>
      <c r="G12" s="72">
        <f t="shared" si="0"/>
        <v>0.84596000000000005</v>
      </c>
    </row>
    <row r="13" spans="1:7" ht="36.6" customHeight="1" x14ac:dyDescent="0.25">
      <c r="A13" s="27" t="s">
        <v>17</v>
      </c>
      <c r="B13" s="17" t="s">
        <v>13</v>
      </c>
      <c r="C13" s="28" t="s">
        <v>31</v>
      </c>
      <c r="D13" s="28" t="s">
        <v>32</v>
      </c>
      <c r="E13" s="2" t="s">
        <v>33</v>
      </c>
      <c r="F13" s="10">
        <v>157146</v>
      </c>
      <c r="G13" s="72">
        <f t="shared" si="0"/>
        <v>0.50260664871330707</v>
      </c>
    </row>
    <row r="14" spans="1:7" ht="49.5" customHeight="1" thickBot="1" x14ac:dyDescent="0.3">
      <c r="A14" s="31" t="s">
        <v>17</v>
      </c>
      <c r="B14" s="19" t="s">
        <v>13</v>
      </c>
      <c r="C14" s="32" t="s">
        <v>34</v>
      </c>
      <c r="D14" s="32" t="s">
        <v>35</v>
      </c>
      <c r="E14" s="4" t="s">
        <v>36</v>
      </c>
      <c r="F14" s="12" t="s">
        <v>36</v>
      </c>
      <c r="G14" s="73">
        <f t="shared" si="0"/>
        <v>1</v>
      </c>
    </row>
    <row r="15" spans="1:7" ht="15.2" customHeight="1" thickBot="1" x14ac:dyDescent="0.3">
      <c r="A15" s="21" t="s">
        <v>37</v>
      </c>
      <c r="B15" s="33" t="s">
        <v>13</v>
      </c>
      <c r="C15" s="34" t="s">
        <v>14</v>
      </c>
      <c r="D15" s="22" t="s">
        <v>38</v>
      </c>
      <c r="E15" s="7" t="s">
        <v>39</v>
      </c>
      <c r="F15" s="8">
        <f>F16</f>
        <v>2771052.32</v>
      </c>
      <c r="G15" s="70">
        <f t="shared" si="0"/>
        <v>1.0000372868645362</v>
      </c>
    </row>
    <row r="16" spans="1:7" ht="15.2" customHeight="1" x14ac:dyDescent="0.25">
      <c r="A16" s="23" t="s">
        <v>17</v>
      </c>
      <c r="B16" s="24" t="s">
        <v>40</v>
      </c>
      <c r="C16" s="25" t="s">
        <v>14</v>
      </c>
      <c r="D16" s="26" t="s">
        <v>41</v>
      </c>
      <c r="E16" s="3" t="s">
        <v>39</v>
      </c>
      <c r="F16" s="9">
        <f>F17+F18+F19+F20</f>
        <v>2771052.32</v>
      </c>
      <c r="G16" s="71">
        <f t="shared" si="0"/>
        <v>1.0000372868645362</v>
      </c>
    </row>
    <row r="17" spans="1:7" ht="36.6" customHeight="1" x14ac:dyDescent="0.25">
      <c r="A17" s="27" t="s">
        <v>17</v>
      </c>
      <c r="B17" s="17" t="s">
        <v>13</v>
      </c>
      <c r="C17" s="28" t="s">
        <v>42</v>
      </c>
      <c r="D17" s="28" t="s">
        <v>43</v>
      </c>
      <c r="E17" s="2" t="s">
        <v>44</v>
      </c>
      <c r="F17" s="10" t="s">
        <v>45</v>
      </c>
      <c r="G17" s="72"/>
    </row>
    <row r="18" spans="1:7" ht="24.95" customHeight="1" x14ac:dyDescent="0.25">
      <c r="A18" s="27" t="s">
        <v>17</v>
      </c>
      <c r="B18" s="17" t="s">
        <v>13</v>
      </c>
      <c r="C18" s="28" t="s">
        <v>24</v>
      </c>
      <c r="D18" s="28" t="s">
        <v>25</v>
      </c>
      <c r="E18" s="2" t="s">
        <v>46</v>
      </c>
      <c r="F18" s="10" t="s">
        <v>46</v>
      </c>
      <c r="G18" s="72">
        <f t="shared" si="0"/>
        <v>1</v>
      </c>
    </row>
    <row r="19" spans="1:7" ht="48" customHeight="1" x14ac:dyDescent="0.25">
      <c r="A19" s="27" t="s">
        <v>17</v>
      </c>
      <c r="B19" s="17" t="s">
        <v>13</v>
      </c>
      <c r="C19" s="28" t="s">
        <v>47</v>
      </c>
      <c r="D19" s="28" t="s">
        <v>48</v>
      </c>
      <c r="E19" s="2" t="s">
        <v>49</v>
      </c>
      <c r="F19" s="10">
        <v>1991263</v>
      </c>
      <c r="G19" s="72">
        <f t="shared" si="0"/>
        <v>1</v>
      </c>
    </row>
    <row r="20" spans="1:7" ht="45.75" thickBot="1" x14ac:dyDescent="0.3">
      <c r="A20" s="31" t="s">
        <v>17</v>
      </c>
      <c r="B20" s="19" t="s">
        <v>13</v>
      </c>
      <c r="C20" s="32" t="s">
        <v>50</v>
      </c>
      <c r="D20" s="79" t="s">
        <v>51</v>
      </c>
      <c r="E20" s="4" t="s">
        <v>52</v>
      </c>
      <c r="F20" s="12" t="s">
        <v>52</v>
      </c>
      <c r="G20" s="73">
        <f t="shared" si="0"/>
        <v>1</v>
      </c>
    </row>
    <row r="21" spans="1:7" ht="15.2" customHeight="1" thickBot="1" x14ac:dyDescent="0.3">
      <c r="A21" s="21" t="s">
        <v>53</v>
      </c>
      <c r="B21" s="33" t="s">
        <v>13</v>
      </c>
      <c r="C21" s="34" t="s">
        <v>14</v>
      </c>
      <c r="D21" s="22" t="s">
        <v>54</v>
      </c>
      <c r="E21" s="35" t="s">
        <v>55</v>
      </c>
      <c r="F21" s="36">
        <f>F22</f>
        <v>1049881.8900000001</v>
      </c>
      <c r="G21" s="70">
        <f t="shared" si="0"/>
        <v>0.97543475837156546</v>
      </c>
    </row>
    <row r="22" spans="1:7" ht="24.95" customHeight="1" x14ac:dyDescent="0.25">
      <c r="A22" s="23" t="s">
        <v>17</v>
      </c>
      <c r="B22" s="24" t="s">
        <v>56</v>
      </c>
      <c r="C22" s="25" t="s">
        <v>14</v>
      </c>
      <c r="D22" s="26" t="s">
        <v>57</v>
      </c>
      <c r="E22" s="3" t="s">
        <v>55</v>
      </c>
      <c r="F22" s="9">
        <f>F23+F24+F25+F26+F27+F28+F30+F32+F29+F31</f>
        <v>1049881.8900000001</v>
      </c>
      <c r="G22" s="71">
        <f t="shared" si="0"/>
        <v>0.97543475837156546</v>
      </c>
    </row>
    <row r="23" spans="1:7" ht="25.5" x14ac:dyDescent="0.25">
      <c r="A23" s="27" t="s">
        <v>17</v>
      </c>
      <c r="B23" s="17" t="s">
        <v>13</v>
      </c>
      <c r="C23" s="28" t="s">
        <v>58</v>
      </c>
      <c r="D23" s="28" t="s">
        <v>59</v>
      </c>
      <c r="E23" s="2" t="s">
        <v>60</v>
      </c>
      <c r="F23" s="10">
        <v>35242.120000000003</v>
      </c>
      <c r="G23" s="72">
        <f t="shared" si="0"/>
        <v>0.88105300000000009</v>
      </c>
    </row>
    <row r="24" spans="1:7" ht="56.25" x14ac:dyDescent="0.25">
      <c r="A24" s="27" t="s">
        <v>17</v>
      </c>
      <c r="B24" s="17" t="s">
        <v>13</v>
      </c>
      <c r="C24" s="28" t="s">
        <v>21</v>
      </c>
      <c r="D24" s="80" t="s">
        <v>22</v>
      </c>
      <c r="E24" s="2" t="s">
        <v>61</v>
      </c>
      <c r="F24" s="10">
        <v>278257.14</v>
      </c>
      <c r="G24" s="72">
        <f t="shared" si="0"/>
        <v>0.88089508674180073</v>
      </c>
    </row>
    <row r="25" spans="1:7" ht="36.6" customHeight="1" x14ac:dyDescent="0.25">
      <c r="A25" s="27" t="s">
        <v>17</v>
      </c>
      <c r="B25" s="17" t="s">
        <v>13</v>
      </c>
      <c r="C25" s="28" t="s">
        <v>31</v>
      </c>
      <c r="D25" s="28" t="s">
        <v>32</v>
      </c>
      <c r="E25" s="2" t="s">
        <v>62</v>
      </c>
      <c r="F25" s="10">
        <v>680644.13</v>
      </c>
      <c r="G25" s="72">
        <f t="shared" si="0"/>
        <v>1.0196915805243445</v>
      </c>
    </row>
    <row r="26" spans="1:7" ht="15.2" customHeight="1" x14ac:dyDescent="0.25">
      <c r="A26" s="27" t="s">
        <v>17</v>
      </c>
      <c r="B26" s="17" t="s">
        <v>13</v>
      </c>
      <c r="C26" s="28" t="s">
        <v>63</v>
      </c>
      <c r="D26" s="28" t="s">
        <v>64</v>
      </c>
      <c r="E26" s="2" t="s">
        <v>65</v>
      </c>
      <c r="F26" s="10">
        <v>18192.439999999999</v>
      </c>
      <c r="G26" s="72">
        <f t="shared" si="0"/>
        <v>1.0395679999999998</v>
      </c>
    </row>
    <row r="27" spans="1:7" ht="24.95" customHeight="1" x14ac:dyDescent="0.25">
      <c r="A27" s="27" t="s">
        <v>17</v>
      </c>
      <c r="B27" s="17" t="s">
        <v>13</v>
      </c>
      <c r="C27" s="28" t="s">
        <v>66</v>
      </c>
      <c r="D27" s="28" t="s">
        <v>67</v>
      </c>
      <c r="E27" s="2" t="s">
        <v>68</v>
      </c>
      <c r="F27" s="10">
        <v>5784</v>
      </c>
      <c r="G27" s="72">
        <f t="shared" si="0"/>
        <v>1.446</v>
      </c>
    </row>
    <row r="28" spans="1:7" ht="15.2" customHeight="1" x14ac:dyDescent="0.25">
      <c r="A28" s="27" t="s">
        <v>17</v>
      </c>
      <c r="B28" s="17" t="s">
        <v>13</v>
      </c>
      <c r="C28" s="28" t="s">
        <v>69</v>
      </c>
      <c r="D28" s="28" t="s">
        <v>70</v>
      </c>
      <c r="E28" s="2" t="s">
        <v>71</v>
      </c>
      <c r="F28" s="10">
        <v>26133.03</v>
      </c>
      <c r="G28" s="72">
        <f t="shared" si="0"/>
        <v>0.95230048830260183</v>
      </c>
    </row>
    <row r="29" spans="1:7" ht="15.2" hidden="1" customHeight="1" x14ac:dyDescent="0.25">
      <c r="A29" s="27"/>
      <c r="B29" s="17"/>
      <c r="C29" s="28"/>
      <c r="D29" s="28"/>
      <c r="E29" s="2"/>
      <c r="F29" s="10"/>
      <c r="G29" s="72"/>
    </row>
    <row r="30" spans="1:7" ht="24.95" customHeight="1" x14ac:dyDescent="0.25">
      <c r="A30" s="27" t="s">
        <v>17</v>
      </c>
      <c r="B30" s="17" t="s">
        <v>13</v>
      </c>
      <c r="C30" s="28" t="s">
        <v>72</v>
      </c>
      <c r="D30" s="28" t="s">
        <v>73</v>
      </c>
      <c r="E30" s="2" t="s">
        <v>74</v>
      </c>
      <c r="F30" s="10">
        <v>2360</v>
      </c>
      <c r="G30" s="72">
        <f t="shared" si="0"/>
        <v>2.36</v>
      </c>
    </row>
    <row r="31" spans="1:7" s="54" customFormat="1" ht="24.95" customHeight="1" x14ac:dyDescent="0.25">
      <c r="A31" s="49"/>
      <c r="B31" s="50"/>
      <c r="C31" s="51" t="s">
        <v>364</v>
      </c>
      <c r="D31" s="51" t="s">
        <v>365</v>
      </c>
      <c r="E31" s="52">
        <v>0</v>
      </c>
      <c r="F31" s="53">
        <v>619.30999999999995</v>
      </c>
      <c r="G31" s="74"/>
    </row>
    <row r="32" spans="1:7" ht="15.2" customHeight="1" thickBot="1" x14ac:dyDescent="0.3">
      <c r="A32" s="31" t="s">
        <v>17</v>
      </c>
      <c r="B32" s="19" t="s">
        <v>13</v>
      </c>
      <c r="C32" s="32" t="s">
        <v>75</v>
      </c>
      <c r="D32" s="32" t="s">
        <v>76</v>
      </c>
      <c r="E32" s="4" t="s">
        <v>77</v>
      </c>
      <c r="F32" s="12">
        <v>2649.72</v>
      </c>
      <c r="G32" s="73">
        <f t="shared" si="0"/>
        <v>0.88323999999999991</v>
      </c>
    </row>
    <row r="33" spans="1:7" ht="15.2" customHeight="1" thickBot="1" x14ac:dyDescent="0.3">
      <c r="A33" s="21" t="s">
        <v>78</v>
      </c>
      <c r="B33" s="33" t="s">
        <v>13</v>
      </c>
      <c r="C33" s="34" t="s">
        <v>14</v>
      </c>
      <c r="D33" s="22" t="s">
        <v>79</v>
      </c>
      <c r="E33" s="7" t="s">
        <v>80</v>
      </c>
      <c r="F33" s="8" t="s">
        <v>80</v>
      </c>
      <c r="G33" s="70">
        <f t="shared" si="0"/>
        <v>1</v>
      </c>
    </row>
    <row r="34" spans="1:7" ht="15.2" customHeight="1" x14ac:dyDescent="0.25">
      <c r="A34" s="23" t="s">
        <v>17</v>
      </c>
      <c r="B34" s="24" t="s">
        <v>81</v>
      </c>
      <c r="C34" s="25" t="s">
        <v>14</v>
      </c>
      <c r="D34" s="26" t="s">
        <v>82</v>
      </c>
      <c r="E34" s="3" t="s">
        <v>80</v>
      </c>
      <c r="F34" s="9" t="s">
        <v>80</v>
      </c>
      <c r="G34" s="71">
        <f t="shared" si="0"/>
        <v>1</v>
      </c>
    </row>
    <row r="35" spans="1:7" ht="48" customHeight="1" thickBot="1" x14ac:dyDescent="0.3">
      <c r="A35" s="31" t="s">
        <v>17</v>
      </c>
      <c r="B35" s="19" t="s">
        <v>13</v>
      </c>
      <c r="C35" s="32" t="s">
        <v>83</v>
      </c>
      <c r="D35" s="32" t="s">
        <v>84</v>
      </c>
      <c r="E35" s="4" t="s">
        <v>80</v>
      </c>
      <c r="F35" s="12" t="s">
        <v>80</v>
      </c>
      <c r="G35" s="73">
        <f t="shared" si="0"/>
        <v>1</v>
      </c>
    </row>
    <row r="36" spans="1:7" ht="15.2" customHeight="1" thickBot="1" x14ac:dyDescent="0.3">
      <c r="A36" s="21" t="s">
        <v>85</v>
      </c>
      <c r="B36" s="33" t="s">
        <v>13</v>
      </c>
      <c r="C36" s="34" t="s">
        <v>14</v>
      </c>
      <c r="D36" s="22" t="s">
        <v>86</v>
      </c>
      <c r="E36" s="7" t="s">
        <v>87</v>
      </c>
      <c r="F36" s="8">
        <f>F37+F40</f>
        <v>49484.98</v>
      </c>
      <c r="G36" s="70">
        <f t="shared" si="0"/>
        <v>0.79783599896814139</v>
      </c>
    </row>
    <row r="37" spans="1:7" ht="15.2" customHeight="1" x14ac:dyDescent="0.25">
      <c r="A37" s="23" t="s">
        <v>17</v>
      </c>
      <c r="B37" s="24" t="s">
        <v>88</v>
      </c>
      <c r="C37" s="25" t="s">
        <v>14</v>
      </c>
      <c r="D37" s="26" t="s">
        <v>89</v>
      </c>
      <c r="E37" s="3" t="s">
        <v>90</v>
      </c>
      <c r="F37" s="9">
        <f>F38+F39</f>
        <v>22157.65</v>
      </c>
      <c r="G37" s="71">
        <f t="shared" si="0"/>
        <v>0.87152493706733802</v>
      </c>
    </row>
    <row r="38" spans="1:7" ht="45" x14ac:dyDescent="0.25">
      <c r="A38" s="27" t="s">
        <v>17</v>
      </c>
      <c r="B38" s="17" t="s">
        <v>13</v>
      </c>
      <c r="C38" s="28" t="s">
        <v>34</v>
      </c>
      <c r="D38" s="80" t="s">
        <v>35</v>
      </c>
      <c r="E38" s="2" t="s">
        <v>91</v>
      </c>
      <c r="F38" s="10" t="s">
        <v>92</v>
      </c>
      <c r="G38" s="72">
        <f t="shared" si="0"/>
        <v>0.87168489808766825</v>
      </c>
    </row>
    <row r="39" spans="1:7" ht="33.75" x14ac:dyDescent="0.25">
      <c r="A39" s="27" t="s">
        <v>17</v>
      </c>
      <c r="B39" s="17" t="s">
        <v>13</v>
      </c>
      <c r="C39" s="28" t="s">
        <v>93</v>
      </c>
      <c r="D39" s="80" t="s">
        <v>94</v>
      </c>
      <c r="E39" s="2" t="s">
        <v>95</v>
      </c>
      <c r="F39" s="10">
        <v>4.6500000000000004</v>
      </c>
      <c r="G39" s="72">
        <f t="shared" si="0"/>
        <v>0.46500000000000002</v>
      </c>
    </row>
    <row r="40" spans="1:7" ht="24.95" customHeight="1" x14ac:dyDescent="0.25">
      <c r="A40" s="27" t="s">
        <v>17</v>
      </c>
      <c r="B40" s="29" t="s">
        <v>96</v>
      </c>
      <c r="C40" s="28" t="s">
        <v>14</v>
      </c>
      <c r="D40" s="30" t="s">
        <v>97</v>
      </c>
      <c r="E40" s="1" t="s">
        <v>98</v>
      </c>
      <c r="F40" s="11">
        <f>F41+F42+F43+F44+F45+F46</f>
        <v>27327.33</v>
      </c>
      <c r="G40" s="72">
        <f t="shared" si="0"/>
        <v>0.7466483606557377</v>
      </c>
    </row>
    <row r="41" spans="1:7" ht="36.6" customHeight="1" x14ac:dyDescent="0.25">
      <c r="A41" s="27" t="s">
        <v>17</v>
      </c>
      <c r="B41" s="17" t="s">
        <v>13</v>
      </c>
      <c r="C41" s="28" t="s">
        <v>99</v>
      </c>
      <c r="D41" s="28" t="s">
        <v>100</v>
      </c>
      <c r="E41" s="2" t="s">
        <v>80</v>
      </c>
      <c r="F41" s="10">
        <v>11750.61</v>
      </c>
      <c r="G41" s="72">
        <f t="shared" si="0"/>
        <v>1.1750610000000001</v>
      </c>
    </row>
    <row r="42" spans="1:7" ht="15.2" customHeight="1" x14ac:dyDescent="0.25">
      <c r="A42" s="27" t="s">
        <v>17</v>
      </c>
      <c r="B42" s="17" t="s">
        <v>13</v>
      </c>
      <c r="C42" s="28" t="s">
        <v>101</v>
      </c>
      <c r="D42" s="28" t="s">
        <v>102</v>
      </c>
      <c r="E42" s="2" t="s">
        <v>103</v>
      </c>
      <c r="F42" s="10">
        <v>0</v>
      </c>
      <c r="G42" s="72">
        <f t="shared" si="0"/>
        <v>0</v>
      </c>
    </row>
    <row r="43" spans="1:7" ht="15.2" customHeight="1" x14ac:dyDescent="0.25">
      <c r="A43" s="27" t="s">
        <v>17</v>
      </c>
      <c r="B43" s="17" t="s">
        <v>13</v>
      </c>
      <c r="C43" s="28" t="s">
        <v>63</v>
      </c>
      <c r="D43" s="28" t="s">
        <v>64</v>
      </c>
      <c r="E43" s="2" t="s">
        <v>104</v>
      </c>
      <c r="F43" s="10" t="s">
        <v>105</v>
      </c>
      <c r="G43" s="72">
        <f t="shared" si="0"/>
        <v>9.7999999999999997E-3</v>
      </c>
    </row>
    <row r="44" spans="1:7" ht="24.95" customHeight="1" x14ac:dyDescent="0.25">
      <c r="A44" s="27" t="s">
        <v>17</v>
      </c>
      <c r="B44" s="17" t="s">
        <v>13</v>
      </c>
      <c r="C44" s="28" t="s">
        <v>72</v>
      </c>
      <c r="D44" s="28" t="s">
        <v>73</v>
      </c>
      <c r="E44" s="2" t="s">
        <v>106</v>
      </c>
      <c r="F44" s="10" t="s">
        <v>107</v>
      </c>
      <c r="G44" s="72">
        <f t="shared" si="0"/>
        <v>0.52488608695652172</v>
      </c>
    </row>
    <row r="45" spans="1:7" s="54" customFormat="1" ht="24.95" customHeight="1" x14ac:dyDescent="0.25">
      <c r="A45" s="55"/>
      <c r="B45" s="56"/>
      <c r="C45" s="57" t="s">
        <v>364</v>
      </c>
      <c r="D45" s="51" t="s">
        <v>365</v>
      </c>
      <c r="E45" s="58">
        <v>0</v>
      </c>
      <c r="F45" s="59">
        <v>742.66</v>
      </c>
      <c r="G45" s="75"/>
    </row>
    <row r="46" spans="1:7" ht="15.2" customHeight="1" thickBot="1" x14ac:dyDescent="0.3">
      <c r="A46" s="31" t="s">
        <v>17</v>
      </c>
      <c r="B46" s="19" t="s">
        <v>13</v>
      </c>
      <c r="C46" s="32" t="s">
        <v>75</v>
      </c>
      <c r="D46" s="32" t="s">
        <v>76</v>
      </c>
      <c r="E46" s="4" t="s">
        <v>80</v>
      </c>
      <c r="F46" s="12">
        <v>8748.8700000000008</v>
      </c>
      <c r="G46" s="73">
        <f t="shared" si="0"/>
        <v>0.87488700000000008</v>
      </c>
    </row>
    <row r="47" spans="1:7" ht="36.6" customHeight="1" thickBot="1" x14ac:dyDescent="0.3">
      <c r="A47" s="21" t="s">
        <v>108</v>
      </c>
      <c r="B47" s="33" t="s">
        <v>13</v>
      </c>
      <c r="C47" s="34" t="s">
        <v>14</v>
      </c>
      <c r="D47" s="22" t="s">
        <v>109</v>
      </c>
      <c r="E47" s="7" t="s">
        <v>110</v>
      </c>
      <c r="F47" s="8">
        <f>F48+F50</f>
        <v>79485.5</v>
      </c>
      <c r="G47" s="70">
        <f t="shared" si="0"/>
        <v>0.92610220440881763</v>
      </c>
    </row>
    <row r="48" spans="1:7" ht="24.95" customHeight="1" x14ac:dyDescent="0.25">
      <c r="A48" s="23" t="s">
        <v>17</v>
      </c>
      <c r="B48" s="24" t="s">
        <v>111</v>
      </c>
      <c r="C48" s="25" t="s">
        <v>14</v>
      </c>
      <c r="D48" s="26" t="s">
        <v>112</v>
      </c>
      <c r="E48" s="3" t="s">
        <v>113</v>
      </c>
      <c r="F48" s="9">
        <f>F49</f>
        <v>1392</v>
      </c>
      <c r="G48" s="71">
        <f t="shared" si="0"/>
        <v>1</v>
      </c>
    </row>
    <row r="49" spans="1:7" ht="48" x14ac:dyDescent="0.25">
      <c r="A49" s="27" t="s">
        <v>17</v>
      </c>
      <c r="B49" s="17" t="s">
        <v>13</v>
      </c>
      <c r="C49" s="28" t="s">
        <v>34</v>
      </c>
      <c r="D49" s="81" t="s">
        <v>35</v>
      </c>
      <c r="E49" s="2" t="s">
        <v>113</v>
      </c>
      <c r="F49" s="10">
        <v>1392</v>
      </c>
      <c r="G49" s="72">
        <f t="shared" si="0"/>
        <v>1</v>
      </c>
    </row>
    <row r="50" spans="1:7" ht="59.25" customHeight="1" x14ac:dyDescent="0.25">
      <c r="A50" s="27" t="s">
        <v>17</v>
      </c>
      <c r="B50" s="29" t="s">
        <v>114</v>
      </c>
      <c r="C50" s="28" t="s">
        <v>14</v>
      </c>
      <c r="D50" s="30" t="s">
        <v>115</v>
      </c>
      <c r="E50" s="1" t="s">
        <v>116</v>
      </c>
      <c r="F50" s="11">
        <f>F51</f>
        <v>78093.5</v>
      </c>
      <c r="G50" s="72">
        <f t="shared" si="0"/>
        <v>0.92488393576199723</v>
      </c>
    </row>
    <row r="51" spans="1:7" ht="45.75" thickBot="1" x14ac:dyDescent="0.3">
      <c r="A51" s="31" t="s">
        <v>17</v>
      </c>
      <c r="B51" s="19" t="s">
        <v>13</v>
      </c>
      <c r="C51" s="32" t="s">
        <v>34</v>
      </c>
      <c r="D51" s="79" t="s">
        <v>35</v>
      </c>
      <c r="E51" s="4" t="s">
        <v>116</v>
      </c>
      <c r="F51" s="12">
        <v>78093.5</v>
      </c>
      <c r="G51" s="73">
        <f t="shared" si="0"/>
        <v>0.92488393576199723</v>
      </c>
    </row>
    <row r="52" spans="1:7" ht="15.2" customHeight="1" thickBot="1" x14ac:dyDescent="0.3">
      <c r="A52" s="21" t="s">
        <v>117</v>
      </c>
      <c r="B52" s="33" t="s">
        <v>13</v>
      </c>
      <c r="C52" s="34" t="s">
        <v>14</v>
      </c>
      <c r="D52" s="22" t="s">
        <v>118</v>
      </c>
      <c r="E52" s="7" t="s">
        <v>119</v>
      </c>
      <c r="F52" s="8" t="str">
        <f>F53</f>
        <v xml:space="preserve">      22 439,24</v>
      </c>
      <c r="G52" s="70">
        <f t="shared" si="0"/>
        <v>0.89134763695499941</v>
      </c>
    </row>
    <row r="53" spans="1:7" ht="36.6" customHeight="1" x14ac:dyDescent="0.25">
      <c r="A53" s="23" t="s">
        <v>17</v>
      </c>
      <c r="B53" s="24" t="s">
        <v>121</v>
      </c>
      <c r="C53" s="25" t="s">
        <v>14</v>
      </c>
      <c r="D53" s="26" t="s">
        <v>122</v>
      </c>
      <c r="E53" s="3" t="s">
        <v>119</v>
      </c>
      <c r="F53" s="9" t="str">
        <f>F54</f>
        <v xml:space="preserve">      22 439,24</v>
      </c>
      <c r="G53" s="71">
        <f t="shared" si="0"/>
        <v>0.89134763695499941</v>
      </c>
    </row>
    <row r="54" spans="1:7" ht="48" customHeight="1" thickBot="1" x14ac:dyDescent="0.3">
      <c r="A54" s="31" t="s">
        <v>17</v>
      </c>
      <c r="B54" s="19" t="s">
        <v>13</v>
      </c>
      <c r="C54" s="32" t="s">
        <v>123</v>
      </c>
      <c r="D54" s="32" t="s">
        <v>124</v>
      </c>
      <c r="E54" s="4" t="s">
        <v>119</v>
      </c>
      <c r="F54" s="12" t="s">
        <v>120</v>
      </c>
      <c r="G54" s="73">
        <f t="shared" si="0"/>
        <v>0.89134763695499941</v>
      </c>
    </row>
    <row r="55" spans="1:7" ht="48" customHeight="1" thickBot="1" x14ac:dyDescent="0.3">
      <c r="A55" s="21" t="s">
        <v>125</v>
      </c>
      <c r="B55" s="33" t="s">
        <v>13</v>
      </c>
      <c r="C55" s="34" t="s">
        <v>14</v>
      </c>
      <c r="D55" s="22" t="s">
        <v>126</v>
      </c>
      <c r="E55" s="7" t="s">
        <v>127</v>
      </c>
      <c r="F55" s="8">
        <f>F56+F58+F67+F76+F82</f>
        <v>9123180.9100000001</v>
      </c>
      <c r="G55" s="70">
        <f t="shared" si="0"/>
        <v>1.0122817207493777</v>
      </c>
    </row>
    <row r="56" spans="1:7" ht="24.95" customHeight="1" x14ac:dyDescent="0.25">
      <c r="A56" s="23" t="s">
        <v>17</v>
      </c>
      <c r="B56" s="24" t="s">
        <v>128</v>
      </c>
      <c r="C56" s="25" t="s">
        <v>14</v>
      </c>
      <c r="D56" s="26" t="s">
        <v>129</v>
      </c>
      <c r="E56" s="3" t="s">
        <v>44</v>
      </c>
      <c r="F56" s="9" t="str">
        <f>F57</f>
        <v xml:space="preserve">       1 225,00</v>
      </c>
      <c r="G56" s="71"/>
    </row>
    <row r="57" spans="1:7" ht="36.6" customHeight="1" x14ac:dyDescent="0.25">
      <c r="A57" s="27" t="s">
        <v>17</v>
      </c>
      <c r="B57" s="17" t="s">
        <v>13</v>
      </c>
      <c r="C57" s="28" t="s">
        <v>131</v>
      </c>
      <c r="D57" s="28" t="s">
        <v>132</v>
      </c>
      <c r="E57" s="2" t="s">
        <v>44</v>
      </c>
      <c r="F57" s="10" t="s">
        <v>130</v>
      </c>
      <c r="G57" s="72"/>
    </row>
    <row r="58" spans="1:7" ht="59.25" customHeight="1" x14ac:dyDescent="0.25">
      <c r="A58" s="27" t="s">
        <v>17</v>
      </c>
      <c r="B58" s="29" t="s">
        <v>133</v>
      </c>
      <c r="C58" s="28" t="s">
        <v>14</v>
      </c>
      <c r="D58" s="30" t="s">
        <v>134</v>
      </c>
      <c r="E58" s="1" t="s">
        <v>135</v>
      </c>
      <c r="F58" s="11">
        <f>SUM(F59:F66)</f>
        <v>1989449.2800000003</v>
      </c>
      <c r="G58" s="72">
        <f t="shared" si="0"/>
        <v>0.92186930854563831</v>
      </c>
    </row>
    <row r="59" spans="1:7" ht="15.2" customHeight="1" x14ac:dyDescent="0.25">
      <c r="A59" s="27" t="s">
        <v>17</v>
      </c>
      <c r="B59" s="17" t="s">
        <v>13</v>
      </c>
      <c r="C59" s="28" t="s">
        <v>136</v>
      </c>
      <c r="D59" s="28" t="s">
        <v>137</v>
      </c>
      <c r="E59" s="2" t="s">
        <v>138</v>
      </c>
      <c r="F59" s="10">
        <v>1469721.53</v>
      </c>
      <c r="G59" s="72">
        <f t="shared" si="0"/>
        <v>0.89652152669334373</v>
      </c>
    </row>
    <row r="60" spans="1:7" ht="15.2" customHeight="1" x14ac:dyDescent="0.25">
      <c r="A60" s="27" t="s">
        <v>17</v>
      </c>
      <c r="B60" s="17" t="s">
        <v>13</v>
      </c>
      <c r="C60" s="28" t="s">
        <v>139</v>
      </c>
      <c r="D60" s="28" t="s">
        <v>140</v>
      </c>
      <c r="E60" s="2" t="s">
        <v>141</v>
      </c>
      <c r="F60" s="10">
        <v>184409.13</v>
      </c>
      <c r="G60" s="72">
        <f t="shared" si="0"/>
        <v>0.9968061081081081</v>
      </c>
    </row>
    <row r="61" spans="1:7" ht="15.2" customHeight="1" x14ac:dyDescent="0.25">
      <c r="A61" s="27" t="s">
        <v>17</v>
      </c>
      <c r="B61" s="17" t="s">
        <v>13</v>
      </c>
      <c r="C61" s="28" t="s">
        <v>142</v>
      </c>
      <c r="D61" s="28" t="s">
        <v>143</v>
      </c>
      <c r="E61" s="2" t="s">
        <v>144</v>
      </c>
      <c r="F61" s="10">
        <v>322099.39</v>
      </c>
      <c r="G61" s="72">
        <f t="shared" si="0"/>
        <v>1.0003086645962733</v>
      </c>
    </row>
    <row r="62" spans="1:7" ht="24.95" customHeight="1" x14ac:dyDescent="0.25">
      <c r="A62" s="27" t="s">
        <v>17</v>
      </c>
      <c r="B62" s="17" t="s">
        <v>13</v>
      </c>
      <c r="C62" s="28" t="s">
        <v>145</v>
      </c>
      <c r="D62" s="28" t="s">
        <v>146</v>
      </c>
      <c r="E62" s="2" t="s">
        <v>147</v>
      </c>
      <c r="F62" s="10">
        <v>3549</v>
      </c>
      <c r="G62" s="72">
        <f t="shared" si="0"/>
        <v>0.98583333333333334</v>
      </c>
    </row>
    <row r="63" spans="1:7" ht="15.2" hidden="1" customHeight="1" x14ac:dyDescent="0.25">
      <c r="A63" s="27"/>
      <c r="B63" s="17"/>
      <c r="C63" s="28"/>
      <c r="D63" s="28"/>
      <c r="E63" s="2"/>
      <c r="F63" s="10"/>
      <c r="G63" s="72"/>
    </row>
    <row r="64" spans="1:7" ht="24.95" customHeight="1" x14ac:dyDescent="0.25">
      <c r="A64" s="27" t="s">
        <v>17</v>
      </c>
      <c r="B64" s="17" t="s">
        <v>13</v>
      </c>
      <c r="C64" s="28" t="s">
        <v>150</v>
      </c>
      <c r="D64" s="28" t="s">
        <v>151</v>
      </c>
      <c r="E64" s="2" t="s">
        <v>103</v>
      </c>
      <c r="F64" s="10">
        <v>188</v>
      </c>
      <c r="G64" s="72">
        <f t="shared" si="0"/>
        <v>1.88</v>
      </c>
    </row>
    <row r="65" spans="1:7" ht="24.95" customHeight="1" x14ac:dyDescent="0.25">
      <c r="A65" s="27" t="s">
        <v>17</v>
      </c>
      <c r="B65" s="17" t="s">
        <v>13</v>
      </c>
      <c r="C65" s="28" t="s">
        <v>152</v>
      </c>
      <c r="D65" s="28" t="s">
        <v>153</v>
      </c>
      <c r="E65" s="2" t="s">
        <v>104</v>
      </c>
      <c r="F65" s="10">
        <v>6532.23</v>
      </c>
      <c r="G65" s="72">
        <f t="shared" si="0"/>
        <v>1.306446</v>
      </c>
    </row>
    <row r="66" spans="1:7" ht="25.5" x14ac:dyDescent="0.25">
      <c r="A66" s="27" t="s">
        <v>17</v>
      </c>
      <c r="B66" s="17" t="s">
        <v>13</v>
      </c>
      <c r="C66" s="28" t="s">
        <v>154</v>
      </c>
      <c r="D66" s="28" t="s">
        <v>155</v>
      </c>
      <c r="E66" s="2" t="s">
        <v>77</v>
      </c>
      <c r="F66" s="10">
        <v>2950</v>
      </c>
      <c r="G66" s="72">
        <f t="shared" si="0"/>
        <v>0.98333333333333328</v>
      </c>
    </row>
    <row r="67" spans="1:7" ht="51" x14ac:dyDescent="0.25">
      <c r="A67" s="27" t="s">
        <v>17</v>
      </c>
      <c r="B67" s="29" t="s">
        <v>156</v>
      </c>
      <c r="C67" s="28" t="s">
        <v>14</v>
      </c>
      <c r="D67" s="30" t="s">
        <v>157</v>
      </c>
      <c r="E67" s="37" t="s">
        <v>158</v>
      </c>
      <c r="F67" s="11">
        <f>SUM(F68:F75)</f>
        <v>3236013.61</v>
      </c>
      <c r="G67" s="72">
        <f t="shared" si="0"/>
        <v>1.0309689570053344</v>
      </c>
    </row>
    <row r="68" spans="1:7" ht="15.2" customHeight="1" x14ac:dyDescent="0.25">
      <c r="A68" s="27" t="s">
        <v>17</v>
      </c>
      <c r="B68" s="17" t="s">
        <v>13</v>
      </c>
      <c r="C68" s="28" t="s">
        <v>136</v>
      </c>
      <c r="D68" s="28" t="s">
        <v>137</v>
      </c>
      <c r="E68" s="38" t="s">
        <v>159</v>
      </c>
      <c r="F68" s="10">
        <v>996574.42</v>
      </c>
      <c r="G68" s="72">
        <f t="shared" si="0"/>
        <v>0.99657442000000007</v>
      </c>
    </row>
    <row r="69" spans="1:7" ht="15.2" customHeight="1" x14ac:dyDescent="0.25">
      <c r="A69" s="27" t="s">
        <v>17</v>
      </c>
      <c r="B69" s="17" t="s">
        <v>13</v>
      </c>
      <c r="C69" s="28" t="s">
        <v>139</v>
      </c>
      <c r="D69" s="28" t="s">
        <v>140</v>
      </c>
      <c r="E69" s="38" t="s">
        <v>160</v>
      </c>
      <c r="F69" s="10">
        <v>1946515.6</v>
      </c>
      <c r="G69" s="72">
        <f t="shared" si="0"/>
        <v>1.0353806382978723</v>
      </c>
    </row>
    <row r="70" spans="1:7" ht="15.2" customHeight="1" x14ac:dyDescent="0.25">
      <c r="A70" s="27" t="s">
        <v>17</v>
      </c>
      <c r="B70" s="17" t="s">
        <v>13</v>
      </c>
      <c r="C70" s="28" t="s">
        <v>142</v>
      </c>
      <c r="D70" s="28" t="s">
        <v>143</v>
      </c>
      <c r="E70" s="38" t="s">
        <v>161</v>
      </c>
      <c r="F70" s="10">
        <v>16527.240000000002</v>
      </c>
      <c r="G70" s="72">
        <f t="shared" si="0"/>
        <v>1.1398096551724139</v>
      </c>
    </row>
    <row r="71" spans="1:7" ht="24.95" customHeight="1" x14ac:dyDescent="0.25">
      <c r="A71" s="27" t="s">
        <v>17</v>
      </c>
      <c r="B71" s="17" t="s">
        <v>13</v>
      </c>
      <c r="C71" s="28" t="s">
        <v>145</v>
      </c>
      <c r="D71" s="28" t="s">
        <v>146</v>
      </c>
      <c r="E71" s="38" t="s">
        <v>162</v>
      </c>
      <c r="F71" s="10">
        <v>45764.63</v>
      </c>
      <c r="G71" s="72">
        <f t="shared" si="0"/>
        <v>0.99488326086956513</v>
      </c>
    </row>
    <row r="72" spans="1:7" ht="24.95" customHeight="1" x14ac:dyDescent="0.25">
      <c r="A72" s="27" t="s">
        <v>17</v>
      </c>
      <c r="B72" s="17" t="s">
        <v>13</v>
      </c>
      <c r="C72" s="28" t="s">
        <v>163</v>
      </c>
      <c r="D72" s="28" t="s">
        <v>164</v>
      </c>
      <c r="E72" s="38" t="s">
        <v>165</v>
      </c>
      <c r="F72" s="10">
        <v>22796.799999999999</v>
      </c>
      <c r="G72" s="72">
        <f t="shared" si="0"/>
        <v>0.99116521739130437</v>
      </c>
    </row>
    <row r="73" spans="1:7" ht="15.2" customHeight="1" x14ac:dyDescent="0.25">
      <c r="A73" s="27" t="s">
        <v>17</v>
      </c>
      <c r="B73" s="17" t="s">
        <v>13</v>
      </c>
      <c r="C73" s="28" t="s">
        <v>148</v>
      </c>
      <c r="D73" s="28" t="s">
        <v>149</v>
      </c>
      <c r="E73" s="38" t="s">
        <v>166</v>
      </c>
      <c r="F73" s="10">
        <v>9596</v>
      </c>
      <c r="G73" s="72">
        <f t="shared" si="0"/>
        <v>1.0662222222222222</v>
      </c>
    </row>
    <row r="74" spans="1:7" ht="24.95" customHeight="1" x14ac:dyDescent="0.25">
      <c r="A74" s="27" t="s">
        <v>17</v>
      </c>
      <c r="B74" s="17" t="s">
        <v>13</v>
      </c>
      <c r="C74" s="28" t="s">
        <v>150</v>
      </c>
      <c r="D74" s="28" t="s">
        <v>151</v>
      </c>
      <c r="E74" s="38" t="s">
        <v>167</v>
      </c>
      <c r="F74" s="10">
        <v>173122.84</v>
      </c>
      <c r="G74" s="72">
        <f t="shared" si="0"/>
        <v>1.2251453562431001</v>
      </c>
    </row>
    <row r="75" spans="1:7" ht="24.95" customHeight="1" x14ac:dyDescent="0.25">
      <c r="A75" s="27" t="s">
        <v>17</v>
      </c>
      <c r="B75" s="17" t="s">
        <v>13</v>
      </c>
      <c r="C75" s="28" t="s">
        <v>152</v>
      </c>
      <c r="D75" s="28" t="s">
        <v>153</v>
      </c>
      <c r="E75" s="38" t="s">
        <v>168</v>
      </c>
      <c r="F75" s="10">
        <v>25116.080000000002</v>
      </c>
      <c r="G75" s="72">
        <f t="shared" ref="G75:G138" si="1">F75/E75</f>
        <v>1.0046432000000001</v>
      </c>
    </row>
    <row r="76" spans="1:7" ht="36.6" customHeight="1" x14ac:dyDescent="0.25">
      <c r="A76" s="27" t="s">
        <v>17</v>
      </c>
      <c r="B76" s="29" t="s">
        <v>169</v>
      </c>
      <c r="C76" s="28" t="s">
        <v>14</v>
      </c>
      <c r="D76" s="30" t="s">
        <v>170</v>
      </c>
      <c r="E76" s="37" t="s">
        <v>171</v>
      </c>
      <c r="F76" s="11">
        <f>F77+F78+F79+F80+F81</f>
        <v>837802.64999999991</v>
      </c>
      <c r="G76" s="72">
        <f t="shared" si="1"/>
        <v>0.99405402615523697</v>
      </c>
    </row>
    <row r="77" spans="1:7" ht="15.2" customHeight="1" x14ac:dyDescent="0.25">
      <c r="A77" s="27" t="s">
        <v>17</v>
      </c>
      <c r="B77" s="17" t="s">
        <v>13</v>
      </c>
      <c r="C77" s="28" t="s">
        <v>172</v>
      </c>
      <c r="D77" s="28" t="s">
        <v>173</v>
      </c>
      <c r="E77" s="38" t="s">
        <v>174</v>
      </c>
      <c r="F77" s="10">
        <v>18943</v>
      </c>
      <c r="G77" s="72">
        <f t="shared" si="1"/>
        <v>0.86104545454545456</v>
      </c>
    </row>
    <row r="78" spans="1:7" ht="15.2" customHeight="1" x14ac:dyDescent="0.25">
      <c r="A78" s="27" t="s">
        <v>17</v>
      </c>
      <c r="B78" s="17" t="s">
        <v>13</v>
      </c>
      <c r="C78" s="28" t="s">
        <v>175</v>
      </c>
      <c r="D78" s="28" t="s">
        <v>176</v>
      </c>
      <c r="E78" s="38" t="s">
        <v>177</v>
      </c>
      <c r="F78" s="10" t="s">
        <v>178</v>
      </c>
      <c r="G78" s="72">
        <f t="shared" si="1"/>
        <v>0.98327588888888895</v>
      </c>
    </row>
    <row r="79" spans="1:7" ht="24.95" customHeight="1" x14ac:dyDescent="0.25">
      <c r="A79" s="27" t="s">
        <v>17</v>
      </c>
      <c r="B79" s="17" t="s">
        <v>13</v>
      </c>
      <c r="C79" s="28" t="s">
        <v>179</v>
      </c>
      <c r="D79" s="28" t="s">
        <v>180</v>
      </c>
      <c r="E79" s="38" t="s">
        <v>181</v>
      </c>
      <c r="F79" s="10" t="s">
        <v>182</v>
      </c>
      <c r="G79" s="72">
        <f t="shared" si="1"/>
        <v>0.99985001567360321</v>
      </c>
    </row>
    <row r="80" spans="1:7" ht="48" customHeight="1" x14ac:dyDescent="0.25">
      <c r="A80" s="27" t="s">
        <v>17</v>
      </c>
      <c r="B80" s="17" t="s">
        <v>13</v>
      </c>
      <c r="C80" s="28" t="s">
        <v>183</v>
      </c>
      <c r="D80" s="28" t="s">
        <v>184</v>
      </c>
      <c r="E80" s="38" t="s">
        <v>185</v>
      </c>
      <c r="F80" s="10">
        <v>688882.1</v>
      </c>
      <c r="G80" s="72">
        <f t="shared" si="1"/>
        <v>0.99933139235474933</v>
      </c>
    </row>
    <row r="81" spans="1:7" ht="15.2" customHeight="1" x14ac:dyDescent="0.25">
      <c r="A81" s="27" t="s">
        <v>17</v>
      </c>
      <c r="B81" s="17" t="s">
        <v>13</v>
      </c>
      <c r="C81" s="28" t="s">
        <v>69</v>
      </c>
      <c r="D81" s="28" t="s">
        <v>70</v>
      </c>
      <c r="E81" s="38" t="s">
        <v>44</v>
      </c>
      <c r="F81" s="39" t="s">
        <v>186</v>
      </c>
      <c r="G81" s="72"/>
    </row>
    <row r="82" spans="1:7" ht="24.95" customHeight="1" x14ac:dyDescent="0.25">
      <c r="A82" s="27" t="s">
        <v>17</v>
      </c>
      <c r="B82" s="29" t="s">
        <v>187</v>
      </c>
      <c r="C82" s="28" t="s">
        <v>14</v>
      </c>
      <c r="D82" s="30" t="s">
        <v>188</v>
      </c>
      <c r="E82" s="37" t="s">
        <v>189</v>
      </c>
      <c r="F82" s="11">
        <f>F83+F84</f>
        <v>3058690.37</v>
      </c>
      <c r="G82" s="72">
        <f t="shared" si="1"/>
        <v>1.0647033287965442</v>
      </c>
    </row>
    <row r="83" spans="1:7" ht="24.95" customHeight="1" x14ac:dyDescent="0.25">
      <c r="A83" s="27" t="s">
        <v>17</v>
      </c>
      <c r="B83" s="17" t="s">
        <v>13</v>
      </c>
      <c r="C83" s="28" t="s">
        <v>190</v>
      </c>
      <c r="D83" s="28" t="s">
        <v>129</v>
      </c>
      <c r="E83" s="38" t="s">
        <v>191</v>
      </c>
      <c r="F83" s="10">
        <v>3054310</v>
      </c>
      <c r="G83" s="72">
        <f t="shared" si="1"/>
        <v>1.0635487723770027</v>
      </c>
    </row>
    <row r="84" spans="1:7" ht="24.95" customHeight="1" thickBot="1" x14ac:dyDescent="0.3">
      <c r="A84" s="31" t="s">
        <v>17</v>
      </c>
      <c r="B84" s="19" t="s">
        <v>13</v>
      </c>
      <c r="C84" s="32" t="s">
        <v>192</v>
      </c>
      <c r="D84" s="32" t="s">
        <v>193</v>
      </c>
      <c r="E84" s="40" t="s">
        <v>74</v>
      </c>
      <c r="F84" s="41">
        <v>4380.37</v>
      </c>
      <c r="G84" s="73">
        <f t="shared" si="1"/>
        <v>4.3803700000000001</v>
      </c>
    </row>
    <row r="85" spans="1:7" ht="15.2" customHeight="1" thickBot="1" x14ac:dyDescent="0.3">
      <c r="A85" s="21" t="s">
        <v>194</v>
      </c>
      <c r="B85" s="33" t="s">
        <v>13</v>
      </c>
      <c r="C85" s="34" t="s">
        <v>14</v>
      </c>
      <c r="D85" s="22" t="s">
        <v>195</v>
      </c>
      <c r="E85" s="35" t="s">
        <v>196</v>
      </c>
      <c r="F85" s="8">
        <f>F86+F88+F90+F95</f>
        <v>7745779.7999999998</v>
      </c>
      <c r="G85" s="70">
        <f t="shared" si="1"/>
        <v>1.00024377922626</v>
      </c>
    </row>
    <row r="86" spans="1:7" ht="24.95" customHeight="1" x14ac:dyDescent="0.25">
      <c r="A86" s="23" t="s">
        <v>17</v>
      </c>
      <c r="B86" s="24" t="s">
        <v>197</v>
      </c>
      <c r="C86" s="25" t="s">
        <v>14</v>
      </c>
      <c r="D86" s="26" t="s">
        <v>198</v>
      </c>
      <c r="E86" s="42" t="s">
        <v>199</v>
      </c>
      <c r="F86" s="43" t="str">
        <f>F87</f>
        <v xml:space="preserve">   4 307 850,00</v>
      </c>
      <c r="G86" s="71">
        <f t="shared" si="1"/>
        <v>1</v>
      </c>
    </row>
    <row r="87" spans="1:7" ht="15.2" customHeight="1" x14ac:dyDescent="0.25">
      <c r="A87" s="27" t="s">
        <v>17</v>
      </c>
      <c r="B87" s="17" t="s">
        <v>13</v>
      </c>
      <c r="C87" s="28" t="s">
        <v>200</v>
      </c>
      <c r="D87" s="28" t="s">
        <v>201</v>
      </c>
      <c r="E87" s="38" t="s">
        <v>199</v>
      </c>
      <c r="F87" s="39" t="s">
        <v>199</v>
      </c>
      <c r="G87" s="72">
        <f t="shared" si="1"/>
        <v>1</v>
      </c>
    </row>
    <row r="88" spans="1:7" ht="24.95" customHeight="1" x14ac:dyDescent="0.25">
      <c r="A88" s="27" t="s">
        <v>17</v>
      </c>
      <c r="B88" s="29" t="s">
        <v>202</v>
      </c>
      <c r="C88" s="28" t="s">
        <v>14</v>
      </c>
      <c r="D88" s="30" t="s">
        <v>203</v>
      </c>
      <c r="E88" s="37" t="s">
        <v>204</v>
      </c>
      <c r="F88" s="11">
        <f>F89</f>
        <v>3182970</v>
      </c>
      <c r="G88" s="72">
        <f t="shared" si="1"/>
        <v>1</v>
      </c>
    </row>
    <row r="89" spans="1:7" ht="15.2" customHeight="1" x14ac:dyDescent="0.25">
      <c r="A89" s="27" t="s">
        <v>17</v>
      </c>
      <c r="B89" s="17" t="s">
        <v>13</v>
      </c>
      <c r="C89" s="28" t="s">
        <v>200</v>
      </c>
      <c r="D89" s="28" t="s">
        <v>201</v>
      </c>
      <c r="E89" s="38" t="s">
        <v>204</v>
      </c>
      <c r="F89" s="10">
        <v>3182970</v>
      </c>
      <c r="G89" s="72">
        <f t="shared" si="1"/>
        <v>1</v>
      </c>
    </row>
    <row r="90" spans="1:7" ht="15.2" customHeight="1" x14ac:dyDescent="0.25">
      <c r="A90" s="27" t="s">
        <v>17</v>
      </c>
      <c r="B90" s="29" t="s">
        <v>205</v>
      </c>
      <c r="C90" s="28" t="s">
        <v>14</v>
      </c>
      <c r="D90" s="30" t="s">
        <v>206</v>
      </c>
      <c r="E90" s="37" t="s">
        <v>207</v>
      </c>
      <c r="F90" s="11">
        <f>F91+F92+F93+F94</f>
        <v>198275.80000000002</v>
      </c>
      <c r="G90" s="72">
        <f t="shared" si="1"/>
        <v>1.0096126036214026</v>
      </c>
    </row>
    <row r="91" spans="1:7" ht="15.2" customHeight="1" x14ac:dyDescent="0.25">
      <c r="A91" s="27" t="s">
        <v>17</v>
      </c>
      <c r="B91" s="17" t="s">
        <v>13</v>
      </c>
      <c r="C91" s="28" t="s">
        <v>69</v>
      </c>
      <c r="D91" s="28" t="s">
        <v>70</v>
      </c>
      <c r="E91" s="38" t="s">
        <v>208</v>
      </c>
      <c r="F91" s="10">
        <v>34370.21</v>
      </c>
      <c r="G91" s="72">
        <f t="shared" si="1"/>
        <v>1.1456736666666667</v>
      </c>
    </row>
    <row r="92" spans="1:7" ht="24.95" customHeight="1" x14ac:dyDescent="0.25">
      <c r="A92" s="27" t="s">
        <v>17</v>
      </c>
      <c r="B92" s="17" t="s">
        <v>13</v>
      </c>
      <c r="C92" s="28" t="s">
        <v>72</v>
      </c>
      <c r="D92" s="28" t="s">
        <v>73</v>
      </c>
      <c r="E92" s="38" t="s">
        <v>44</v>
      </c>
      <c r="F92" s="10">
        <v>660.08</v>
      </c>
      <c r="G92" s="72"/>
    </row>
    <row r="93" spans="1:7" ht="24.95" customHeight="1" x14ac:dyDescent="0.25">
      <c r="A93" s="27" t="s">
        <v>17</v>
      </c>
      <c r="B93" s="17" t="s">
        <v>13</v>
      </c>
      <c r="C93" s="28" t="s">
        <v>209</v>
      </c>
      <c r="D93" s="28" t="s">
        <v>210</v>
      </c>
      <c r="E93" s="38" t="s">
        <v>211</v>
      </c>
      <c r="F93" s="39" t="s">
        <v>44</v>
      </c>
      <c r="G93" s="72">
        <f t="shared" si="1"/>
        <v>0</v>
      </c>
    </row>
    <row r="94" spans="1:7" ht="15.2" customHeight="1" x14ac:dyDescent="0.25">
      <c r="A94" s="27" t="s">
        <v>17</v>
      </c>
      <c r="B94" s="17" t="s">
        <v>13</v>
      </c>
      <c r="C94" s="28" t="s">
        <v>75</v>
      </c>
      <c r="D94" s="28" t="s">
        <v>76</v>
      </c>
      <c r="E94" s="38" t="s">
        <v>212</v>
      </c>
      <c r="F94" s="10">
        <v>163245.51</v>
      </c>
      <c r="G94" s="72">
        <f t="shared" si="1"/>
        <v>0.99973978491989623</v>
      </c>
    </row>
    <row r="95" spans="1:7" ht="24.95" customHeight="1" x14ac:dyDescent="0.25">
      <c r="A95" s="27" t="s">
        <v>17</v>
      </c>
      <c r="B95" s="29" t="s">
        <v>213</v>
      </c>
      <c r="C95" s="28" t="s">
        <v>14</v>
      </c>
      <c r="D95" s="30" t="s">
        <v>214</v>
      </c>
      <c r="E95" s="37" t="s">
        <v>215</v>
      </c>
      <c r="F95" s="11">
        <f>F96</f>
        <v>56684</v>
      </c>
      <c r="G95" s="72">
        <f t="shared" si="1"/>
        <v>1</v>
      </c>
    </row>
    <row r="96" spans="1:7" ht="15.2" customHeight="1" thickBot="1" x14ac:dyDescent="0.3">
      <c r="A96" s="31" t="s">
        <v>17</v>
      </c>
      <c r="B96" s="19" t="s">
        <v>13</v>
      </c>
      <c r="C96" s="32" t="s">
        <v>200</v>
      </c>
      <c r="D96" s="32" t="s">
        <v>201</v>
      </c>
      <c r="E96" s="40" t="s">
        <v>215</v>
      </c>
      <c r="F96" s="12">
        <v>56684</v>
      </c>
      <c r="G96" s="73">
        <f t="shared" si="1"/>
        <v>1</v>
      </c>
    </row>
    <row r="97" spans="1:7" ht="15.2" customHeight="1" thickBot="1" x14ac:dyDescent="0.3">
      <c r="A97" s="21" t="s">
        <v>216</v>
      </c>
      <c r="B97" s="33" t="s">
        <v>13</v>
      </c>
      <c r="C97" s="34" t="s">
        <v>14</v>
      </c>
      <c r="D97" s="22" t="s">
        <v>217</v>
      </c>
      <c r="E97" s="35" t="s">
        <v>218</v>
      </c>
      <c r="F97" s="36">
        <f>F98+F105+F109+F111+F114+F116</f>
        <v>342342.94</v>
      </c>
      <c r="G97" s="70">
        <f t="shared" si="1"/>
        <v>0.91081693170562594</v>
      </c>
    </row>
    <row r="98" spans="1:7" ht="15.2" customHeight="1" x14ac:dyDescent="0.25">
      <c r="A98" s="23" t="s">
        <v>17</v>
      </c>
      <c r="B98" s="24" t="s">
        <v>219</v>
      </c>
      <c r="C98" s="25" t="s">
        <v>14</v>
      </c>
      <c r="D98" s="26" t="s">
        <v>220</v>
      </c>
      <c r="E98" s="42" t="s">
        <v>221</v>
      </c>
      <c r="F98" s="9">
        <f>F99+F100+F101+F102+F103+F104</f>
        <v>27027.63</v>
      </c>
      <c r="G98" s="71">
        <f t="shared" si="1"/>
        <v>0.94337277486910998</v>
      </c>
    </row>
    <row r="99" spans="1:7" ht="15.2" customHeight="1" x14ac:dyDescent="0.25">
      <c r="A99" s="27" t="s">
        <v>17</v>
      </c>
      <c r="B99" s="17" t="s">
        <v>13</v>
      </c>
      <c r="C99" s="28" t="s">
        <v>101</v>
      </c>
      <c r="D99" s="28" t="s">
        <v>102</v>
      </c>
      <c r="E99" s="38" t="s">
        <v>44</v>
      </c>
      <c r="F99" s="39" t="s">
        <v>95</v>
      </c>
      <c r="G99" s="72"/>
    </row>
    <row r="100" spans="1:7" ht="15.2" customHeight="1" x14ac:dyDescent="0.25">
      <c r="A100" s="27" t="s">
        <v>17</v>
      </c>
      <c r="B100" s="17" t="s">
        <v>13</v>
      </c>
      <c r="C100" s="28" t="s">
        <v>63</v>
      </c>
      <c r="D100" s="28" t="s">
        <v>64</v>
      </c>
      <c r="E100" s="38" t="s">
        <v>222</v>
      </c>
      <c r="F100" s="39">
        <v>375</v>
      </c>
      <c r="G100" s="72">
        <f t="shared" si="1"/>
        <v>2.5</v>
      </c>
    </row>
    <row r="101" spans="1:7" ht="15.2" customHeight="1" x14ac:dyDescent="0.25">
      <c r="A101" s="27" t="s">
        <v>17</v>
      </c>
      <c r="B101" s="17" t="s">
        <v>13</v>
      </c>
      <c r="C101" s="28" t="s">
        <v>69</v>
      </c>
      <c r="D101" s="28" t="s">
        <v>70</v>
      </c>
      <c r="E101" s="38" t="s">
        <v>223</v>
      </c>
      <c r="F101" s="10">
        <v>1589.09</v>
      </c>
      <c r="G101" s="72">
        <f t="shared" si="1"/>
        <v>1.3242416666666665</v>
      </c>
    </row>
    <row r="102" spans="1:7" ht="24.95" customHeight="1" x14ac:dyDescent="0.25">
      <c r="A102" s="27" t="s">
        <v>17</v>
      </c>
      <c r="B102" s="17" t="s">
        <v>13</v>
      </c>
      <c r="C102" s="28" t="s">
        <v>72</v>
      </c>
      <c r="D102" s="28" t="s">
        <v>73</v>
      </c>
      <c r="E102" s="38" t="s">
        <v>44</v>
      </c>
      <c r="F102" s="39" t="s">
        <v>224</v>
      </c>
      <c r="G102" s="72"/>
    </row>
    <row r="103" spans="1:7" ht="15.2" customHeight="1" x14ac:dyDescent="0.25">
      <c r="A103" s="27" t="s">
        <v>17</v>
      </c>
      <c r="B103" s="17" t="s">
        <v>13</v>
      </c>
      <c r="C103" s="28" t="s">
        <v>75</v>
      </c>
      <c r="D103" s="28" t="s">
        <v>76</v>
      </c>
      <c r="E103" s="38" t="s">
        <v>225</v>
      </c>
      <c r="F103" s="39">
        <v>1107</v>
      </c>
      <c r="G103" s="72">
        <f t="shared" si="1"/>
        <v>0.85153846153846158</v>
      </c>
    </row>
    <row r="104" spans="1:7" ht="36.6" customHeight="1" x14ac:dyDescent="0.25">
      <c r="A104" s="27" t="s">
        <v>17</v>
      </c>
      <c r="B104" s="17" t="s">
        <v>13</v>
      </c>
      <c r="C104" s="28" t="s">
        <v>226</v>
      </c>
      <c r="D104" s="28" t="s">
        <v>227</v>
      </c>
      <c r="E104" s="38" t="s">
        <v>228</v>
      </c>
      <c r="F104" s="10">
        <v>23678.34</v>
      </c>
      <c r="G104" s="72">
        <f t="shared" si="1"/>
        <v>0.91070538461538464</v>
      </c>
    </row>
    <row r="105" spans="1:7" ht="24.95" customHeight="1" x14ac:dyDescent="0.25">
      <c r="A105" s="27" t="s">
        <v>17</v>
      </c>
      <c r="B105" s="29" t="s">
        <v>229</v>
      </c>
      <c r="C105" s="28" t="s">
        <v>14</v>
      </c>
      <c r="D105" s="30" t="s">
        <v>230</v>
      </c>
      <c r="E105" s="37" t="s">
        <v>231</v>
      </c>
      <c r="F105" s="11">
        <f>F106+F107+F108</f>
        <v>113877.01</v>
      </c>
      <c r="G105" s="72">
        <f t="shared" si="1"/>
        <v>1.0059806537102474</v>
      </c>
    </row>
    <row r="106" spans="1:7" ht="15.2" customHeight="1" x14ac:dyDescent="0.25">
      <c r="A106" s="27" t="s">
        <v>17</v>
      </c>
      <c r="B106" s="17" t="s">
        <v>13</v>
      </c>
      <c r="C106" s="28" t="s">
        <v>63</v>
      </c>
      <c r="D106" s="28" t="s">
        <v>64</v>
      </c>
      <c r="E106" s="38" t="s">
        <v>65</v>
      </c>
      <c r="F106" s="10">
        <v>20005.2</v>
      </c>
      <c r="G106" s="72">
        <f t="shared" si="1"/>
        <v>1.1431542857142858</v>
      </c>
    </row>
    <row r="107" spans="1:7" ht="24.95" customHeight="1" x14ac:dyDescent="0.25">
      <c r="A107" s="27" t="s">
        <v>17</v>
      </c>
      <c r="B107" s="17" t="s">
        <v>13</v>
      </c>
      <c r="C107" s="28" t="s">
        <v>72</v>
      </c>
      <c r="D107" s="28" t="s">
        <v>73</v>
      </c>
      <c r="E107" s="38" t="s">
        <v>232</v>
      </c>
      <c r="F107" s="39" t="s">
        <v>233</v>
      </c>
      <c r="G107" s="72">
        <f t="shared" si="1"/>
        <v>0.99479487179487192</v>
      </c>
    </row>
    <row r="108" spans="1:7" ht="36.6" customHeight="1" x14ac:dyDescent="0.25">
      <c r="A108" s="27" t="s">
        <v>17</v>
      </c>
      <c r="B108" s="17" t="s">
        <v>13</v>
      </c>
      <c r="C108" s="28" t="s">
        <v>226</v>
      </c>
      <c r="D108" s="28" t="s">
        <v>227</v>
      </c>
      <c r="E108" s="38" t="s">
        <v>234</v>
      </c>
      <c r="F108" s="39">
        <v>92707.9</v>
      </c>
      <c r="G108" s="72">
        <f t="shared" si="1"/>
        <v>0.98072463768115936</v>
      </c>
    </row>
    <row r="109" spans="1:7" ht="15.2" customHeight="1" x14ac:dyDescent="0.25">
      <c r="A109" s="27" t="s">
        <v>17</v>
      </c>
      <c r="B109" s="29" t="s">
        <v>235</v>
      </c>
      <c r="C109" s="28" t="s">
        <v>14</v>
      </c>
      <c r="D109" s="30" t="s">
        <v>236</v>
      </c>
      <c r="E109" s="37" t="s">
        <v>237</v>
      </c>
      <c r="F109" s="44" t="str">
        <f>F110</f>
        <v xml:space="preserve">           0,00</v>
      </c>
      <c r="G109" s="72">
        <f t="shared" si="1"/>
        <v>0</v>
      </c>
    </row>
    <row r="110" spans="1:7" ht="15.2" customHeight="1" x14ac:dyDescent="0.25">
      <c r="A110" s="27" t="s">
        <v>17</v>
      </c>
      <c r="B110" s="17" t="s">
        <v>13</v>
      </c>
      <c r="C110" s="28" t="s">
        <v>69</v>
      </c>
      <c r="D110" s="28" t="s">
        <v>70</v>
      </c>
      <c r="E110" s="38" t="s">
        <v>237</v>
      </c>
      <c r="F110" s="39" t="s">
        <v>44</v>
      </c>
      <c r="G110" s="72">
        <f t="shared" si="1"/>
        <v>0</v>
      </c>
    </row>
    <row r="111" spans="1:7" ht="15.2" customHeight="1" x14ac:dyDescent="0.25">
      <c r="A111" s="27" t="s">
        <v>17</v>
      </c>
      <c r="B111" s="29" t="s">
        <v>238</v>
      </c>
      <c r="C111" s="28" t="s">
        <v>14</v>
      </c>
      <c r="D111" s="30" t="s">
        <v>239</v>
      </c>
      <c r="E111" s="37" t="s">
        <v>240</v>
      </c>
      <c r="F111" s="11">
        <f>F112+F113</f>
        <v>150494</v>
      </c>
      <c r="G111" s="72">
        <f t="shared" si="1"/>
        <v>0.83607777777777781</v>
      </c>
    </row>
    <row r="112" spans="1:7" ht="48" customHeight="1" x14ac:dyDescent="0.25">
      <c r="A112" s="27" t="s">
        <v>17</v>
      </c>
      <c r="B112" s="17" t="s">
        <v>13</v>
      </c>
      <c r="C112" s="28" t="s">
        <v>241</v>
      </c>
      <c r="D112" s="28" t="s">
        <v>242</v>
      </c>
      <c r="E112" s="38" t="s">
        <v>243</v>
      </c>
      <c r="F112" s="10">
        <v>50920</v>
      </c>
      <c r="G112" s="72">
        <f t="shared" si="1"/>
        <v>0.74882352941176467</v>
      </c>
    </row>
    <row r="113" spans="1:7" ht="15.2" customHeight="1" x14ac:dyDescent="0.25">
      <c r="A113" s="27" t="s">
        <v>17</v>
      </c>
      <c r="B113" s="17" t="s">
        <v>13</v>
      </c>
      <c r="C113" s="28" t="s">
        <v>63</v>
      </c>
      <c r="D113" s="28" t="s">
        <v>64</v>
      </c>
      <c r="E113" s="38" t="s">
        <v>244</v>
      </c>
      <c r="F113" s="10">
        <v>99574</v>
      </c>
      <c r="G113" s="72">
        <f t="shared" si="1"/>
        <v>0.88905357142857144</v>
      </c>
    </row>
    <row r="114" spans="1:7" ht="36.6" customHeight="1" x14ac:dyDescent="0.25">
      <c r="A114" s="27" t="s">
        <v>17</v>
      </c>
      <c r="B114" s="29" t="s">
        <v>245</v>
      </c>
      <c r="C114" s="28" t="s">
        <v>14</v>
      </c>
      <c r="D114" s="30" t="s">
        <v>246</v>
      </c>
      <c r="E114" s="37" t="s">
        <v>247</v>
      </c>
      <c r="F114" s="44">
        <f>F115</f>
        <v>41091.82</v>
      </c>
      <c r="G114" s="72">
        <f t="shared" si="1"/>
        <v>0.94217882903983408</v>
      </c>
    </row>
    <row r="115" spans="1:7" ht="59.25" customHeight="1" x14ac:dyDescent="0.25">
      <c r="A115" s="27" t="s">
        <v>17</v>
      </c>
      <c r="B115" s="17" t="s">
        <v>13</v>
      </c>
      <c r="C115" s="28" t="s">
        <v>34</v>
      </c>
      <c r="D115" s="28" t="s">
        <v>35</v>
      </c>
      <c r="E115" s="38" t="s">
        <v>247</v>
      </c>
      <c r="F115" s="39">
        <v>41091.82</v>
      </c>
      <c r="G115" s="72">
        <f t="shared" si="1"/>
        <v>0.94217882903983408</v>
      </c>
    </row>
    <row r="116" spans="1:7" ht="15.2" customHeight="1" x14ac:dyDescent="0.25">
      <c r="A116" s="27" t="s">
        <v>17</v>
      </c>
      <c r="B116" s="29" t="s">
        <v>248</v>
      </c>
      <c r="C116" s="28" t="s">
        <v>14</v>
      </c>
      <c r="D116" s="30" t="s">
        <v>28</v>
      </c>
      <c r="E116" s="37" t="s">
        <v>80</v>
      </c>
      <c r="F116" s="44">
        <f>F117</f>
        <v>9852.48</v>
      </c>
      <c r="G116" s="72">
        <f t="shared" si="1"/>
        <v>0.9852479999999999</v>
      </c>
    </row>
    <row r="117" spans="1:7" ht="48" customHeight="1" thickBot="1" x14ac:dyDescent="0.3">
      <c r="A117" s="31" t="s">
        <v>17</v>
      </c>
      <c r="B117" s="19" t="s">
        <v>13</v>
      </c>
      <c r="C117" s="32" t="s">
        <v>83</v>
      </c>
      <c r="D117" s="32" t="s">
        <v>84</v>
      </c>
      <c r="E117" s="40" t="s">
        <v>80</v>
      </c>
      <c r="F117" s="41">
        <v>9852.48</v>
      </c>
      <c r="G117" s="73">
        <f t="shared" si="1"/>
        <v>0.9852479999999999</v>
      </c>
    </row>
    <row r="118" spans="1:7" ht="15.2" customHeight="1" thickBot="1" x14ac:dyDescent="0.3">
      <c r="A118" s="21" t="s">
        <v>249</v>
      </c>
      <c r="B118" s="33" t="s">
        <v>13</v>
      </c>
      <c r="C118" s="34" t="s">
        <v>14</v>
      </c>
      <c r="D118" s="22" t="s">
        <v>250</v>
      </c>
      <c r="E118" s="35" t="s">
        <v>251</v>
      </c>
      <c r="F118" s="36">
        <v>660</v>
      </c>
      <c r="G118" s="70">
        <f t="shared" si="1"/>
        <v>0.95652173913043481</v>
      </c>
    </row>
    <row r="119" spans="1:7" ht="15.2" customHeight="1" x14ac:dyDescent="0.25">
      <c r="A119" s="23" t="s">
        <v>17</v>
      </c>
      <c r="B119" s="24" t="s">
        <v>252</v>
      </c>
      <c r="C119" s="25" t="s">
        <v>14</v>
      </c>
      <c r="D119" s="26" t="s">
        <v>28</v>
      </c>
      <c r="E119" s="42" t="s">
        <v>251</v>
      </c>
      <c r="F119" s="43">
        <f>F120</f>
        <v>660</v>
      </c>
      <c r="G119" s="71">
        <f t="shared" si="1"/>
        <v>0.95652173913043481</v>
      </c>
    </row>
    <row r="120" spans="1:7" ht="48" customHeight="1" thickBot="1" x14ac:dyDescent="0.3">
      <c r="A120" s="31" t="s">
        <v>17</v>
      </c>
      <c r="B120" s="19" t="s">
        <v>13</v>
      </c>
      <c r="C120" s="32" t="s">
        <v>34</v>
      </c>
      <c r="D120" s="32" t="s">
        <v>35</v>
      </c>
      <c r="E120" s="40" t="s">
        <v>251</v>
      </c>
      <c r="F120" s="41">
        <v>660</v>
      </c>
      <c r="G120" s="73">
        <f t="shared" si="1"/>
        <v>0.95652173913043481</v>
      </c>
    </row>
    <row r="121" spans="1:7" ht="15.2" customHeight="1" thickBot="1" x14ac:dyDescent="0.3">
      <c r="A121" s="21" t="s">
        <v>253</v>
      </c>
      <c r="B121" s="33" t="s">
        <v>13</v>
      </c>
      <c r="C121" s="34" t="s">
        <v>14</v>
      </c>
      <c r="D121" s="22" t="s">
        <v>254</v>
      </c>
      <c r="E121" s="35" t="s">
        <v>255</v>
      </c>
      <c r="F121" s="36">
        <f>F122+F124+F127+F129+F131+F133+F137+F139+F141</f>
        <v>845293.87</v>
      </c>
      <c r="G121" s="70">
        <f t="shared" si="1"/>
        <v>1.0007457048009623</v>
      </c>
    </row>
    <row r="122" spans="1:7" ht="15.2" customHeight="1" x14ac:dyDescent="0.25">
      <c r="A122" s="23" t="s">
        <v>17</v>
      </c>
      <c r="B122" s="24" t="s">
        <v>256</v>
      </c>
      <c r="C122" s="25" t="s">
        <v>14</v>
      </c>
      <c r="D122" s="26" t="s">
        <v>257</v>
      </c>
      <c r="E122" s="42" t="s">
        <v>258</v>
      </c>
      <c r="F122" s="9">
        <f>F123</f>
        <v>9958.0400000000009</v>
      </c>
      <c r="G122" s="71">
        <f t="shared" si="1"/>
        <v>0.92204074074074083</v>
      </c>
    </row>
    <row r="123" spans="1:7" ht="15.2" customHeight="1" x14ac:dyDescent="0.25">
      <c r="A123" s="27" t="s">
        <v>17</v>
      </c>
      <c r="B123" s="17" t="s">
        <v>13</v>
      </c>
      <c r="C123" s="28" t="s">
        <v>75</v>
      </c>
      <c r="D123" s="28" t="s">
        <v>76</v>
      </c>
      <c r="E123" s="38" t="s">
        <v>258</v>
      </c>
      <c r="F123" s="10">
        <v>9958.0400000000009</v>
      </c>
      <c r="G123" s="72">
        <f t="shared" si="1"/>
        <v>0.92204074074074083</v>
      </c>
    </row>
    <row r="124" spans="1:7" ht="67.5" customHeight="1" x14ac:dyDescent="0.25">
      <c r="A124" s="27" t="s">
        <v>17</v>
      </c>
      <c r="B124" s="29" t="s">
        <v>259</v>
      </c>
      <c r="C124" s="28" t="s">
        <v>14</v>
      </c>
      <c r="D124" s="30" t="s">
        <v>260</v>
      </c>
      <c r="E124" s="37" t="s">
        <v>261</v>
      </c>
      <c r="F124" s="11">
        <f>F125+F126</f>
        <v>98676.800000000003</v>
      </c>
      <c r="G124" s="72">
        <f t="shared" si="1"/>
        <v>0.99501668834639156</v>
      </c>
    </row>
    <row r="125" spans="1:7" ht="48" customHeight="1" x14ac:dyDescent="0.25">
      <c r="A125" s="27" t="s">
        <v>17</v>
      </c>
      <c r="B125" s="17" t="s">
        <v>13</v>
      </c>
      <c r="C125" s="28" t="s">
        <v>34</v>
      </c>
      <c r="D125" s="28" t="s">
        <v>35</v>
      </c>
      <c r="E125" s="38" t="s">
        <v>262</v>
      </c>
      <c r="F125" s="10">
        <v>73620.81</v>
      </c>
      <c r="G125" s="72">
        <f t="shared" si="1"/>
        <v>0.99333211900425011</v>
      </c>
    </row>
    <row r="126" spans="1:7" ht="36.6" customHeight="1" x14ac:dyDescent="0.25">
      <c r="A126" s="27" t="s">
        <v>17</v>
      </c>
      <c r="B126" s="17" t="s">
        <v>13</v>
      </c>
      <c r="C126" s="28" t="s">
        <v>226</v>
      </c>
      <c r="D126" s="28" t="s">
        <v>227</v>
      </c>
      <c r="E126" s="38" t="s">
        <v>263</v>
      </c>
      <c r="F126" s="10">
        <v>25055.99</v>
      </c>
      <c r="G126" s="72">
        <f t="shared" si="1"/>
        <v>0.99999960089399753</v>
      </c>
    </row>
    <row r="127" spans="1:7" ht="24.95" customHeight="1" x14ac:dyDescent="0.25">
      <c r="A127" s="27" t="s">
        <v>17</v>
      </c>
      <c r="B127" s="29" t="s">
        <v>264</v>
      </c>
      <c r="C127" s="28" t="s">
        <v>14</v>
      </c>
      <c r="D127" s="30" t="s">
        <v>265</v>
      </c>
      <c r="E127" s="37" t="s">
        <v>266</v>
      </c>
      <c r="F127" s="44">
        <f>F128</f>
        <v>140674</v>
      </c>
      <c r="G127" s="72">
        <f t="shared" si="1"/>
        <v>1</v>
      </c>
    </row>
    <row r="128" spans="1:7" ht="36.6" customHeight="1" x14ac:dyDescent="0.25">
      <c r="A128" s="27" t="s">
        <v>17</v>
      </c>
      <c r="B128" s="17" t="s">
        <v>13</v>
      </c>
      <c r="C128" s="28" t="s">
        <v>226</v>
      </c>
      <c r="D128" s="28" t="s">
        <v>227</v>
      </c>
      <c r="E128" s="38" t="s">
        <v>266</v>
      </c>
      <c r="F128" s="39">
        <v>140674</v>
      </c>
      <c r="G128" s="72">
        <f t="shared" si="1"/>
        <v>1</v>
      </c>
    </row>
    <row r="129" spans="1:7" ht="15.2" customHeight="1" x14ac:dyDescent="0.25">
      <c r="A129" s="27" t="s">
        <v>17</v>
      </c>
      <c r="B129" s="29" t="s">
        <v>267</v>
      </c>
      <c r="C129" s="28" t="s">
        <v>14</v>
      </c>
      <c r="D129" s="30" t="s">
        <v>268</v>
      </c>
      <c r="E129" s="37" t="s">
        <v>269</v>
      </c>
      <c r="F129" s="44">
        <f>F130</f>
        <v>4385.6000000000004</v>
      </c>
      <c r="G129" s="72">
        <f t="shared" si="1"/>
        <v>0.89685071574642139</v>
      </c>
    </row>
    <row r="130" spans="1:7" ht="59.25" customHeight="1" x14ac:dyDescent="0.25">
      <c r="A130" s="27" t="s">
        <v>17</v>
      </c>
      <c r="B130" s="17" t="s">
        <v>13</v>
      </c>
      <c r="C130" s="28" t="s">
        <v>34</v>
      </c>
      <c r="D130" s="28" t="s">
        <v>35</v>
      </c>
      <c r="E130" s="38" t="s">
        <v>269</v>
      </c>
      <c r="F130" s="39">
        <v>4385.6000000000004</v>
      </c>
      <c r="G130" s="72">
        <f t="shared" si="1"/>
        <v>0.89685071574642139</v>
      </c>
    </row>
    <row r="131" spans="1:7" ht="15.2" customHeight="1" x14ac:dyDescent="0.25">
      <c r="A131" s="27" t="s">
        <v>17</v>
      </c>
      <c r="B131" s="29" t="s">
        <v>270</v>
      </c>
      <c r="C131" s="28" t="s">
        <v>14</v>
      </c>
      <c r="D131" s="30" t="s">
        <v>271</v>
      </c>
      <c r="E131" s="37" t="s">
        <v>272</v>
      </c>
      <c r="F131" s="44">
        <v>291602.81</v>
      </c>
      <c r="G131" s="72">
        <f t="shared" si="1"/>
        <v>0.99999934842920002</v>
      </c>
    </row>
    <row r="132" spans="1:7" ht="36.6" customHeight="1" x14ac:dyDescent="0.25">
      <c r="A132" s="27" t="s">
        <v>17</v>
      </c>
      <c r="B132" s="17" t="s">
        <v>13</v>
      </c>
      <c r="C132" s="28" t="s">
        <v>226</v>
      </c>
      <c r="D132" s="28" t="s">
        <v>227</v>
      </c>
      <c r="E132" s="38" t="s">
        <v>272</v>
      </c>
      <c r="F132" s="39">
        <v>291602.81</v>
      </c>
      <c r="G132" s="72">
        <f t="shared" si="1"/>
        <v>0.99999934842920002</v>
      </c>
    </row>
    <row r="133" spans="1:7" ht="15.2" customHeight="1" x14ac:dyDescent="0.25">
      <c r="A133" s="27" t="s">
        <v>17</v>
      </c>
      <c r="B133" s="29" t="s">
        <v>273</v>
      </c>
      <c r="C133" s="28" t="s">
        <v>14</v>
      </c>
      <c r="D133" s="30" t="s">
        <v>274</v>
      </c>
      <c r="E133" s="37" t="s">
        <v>275</v>
      </c>
      <c r="F133" s="44">
        <f>F134+F135+F136</f>
        <v>130744.61</v>
      </c>
      <c r="G133" s="72">
        <f t="shared" si="1"/>
        <v>1.0016211226279945</v>
      </c>
    </row>
    <row r="134" spans="1:7" ht="15.2" customHeight="1" x14ac:dyDescent="0.25">
      <c r="A134" s="27" t="s">
        <v>17</v>
      </c>
      <c r="B134" s="17" t="s">
        <v>13</v>
      </c>
      <c r="C134" s="28" t="s">
        <v>69</v>
      </c>
      <c r="D134" s="28" t="s">
        <v>70</v>
      </c>
      <c r="E134" s="38" t="s">
        <v>276</v>
      </c>
      <c r="F134" s="39">
        <v>7465.41</v>
      </c>
      <c r="G134" s="72">
        <f t="shared" si="1"/>
        <v>1.0368625</v>
      </c>
    </row>
    <row r="135" spans="1:7" ht="48" customHeight="1" x14ac:dyDescent="0.25">
      <c r="A135" s="27" t="s">
        <v>17</v>
      </c>
      <c r="B135" s="17" t="s">
        <v>13</v>
      </c>
      <c r="C135" s="28" t="s">
        <v>34</v>
      </c>
      <c r="D135" s="28" t="s">
        <v>35</v>
      </c>
      <c r="E135" s="38" t="s">
        <v>277</v>
      </c>
      <c r="F135" s="39">
        <v>6841.72</v>
      </c>
      <c r="G135" s="72">
        <f t="shared" si="1"/>
        <v>0.99227266134880354</v>
      </c>
    </row>
    <row r="136" spans="1:7" ht="36.6" customHeight="1" x14ac:dyDescent="0.25">
      <c r="A136" s="27" t="s">
        <v>17</v>
      </c>
      <c r="B136" s="17" t="s">
        <v>13</v>
      </c>
      <c r="C136" s="28" t="s">
        <v>226</v>
      </c>
      <c r="D136" s="28" t="s">
        <v>227</v>
      </c>
      <c r="E136" s="38" t="s">
        <v>278</v>
      </c>
      <c r="F136" s="39">
        <v>116437.48</v>
      </c>
      <c r="G136" s="72">
        <f t="shared" si="1"/>
        <v>0.99999553410398667</v>
      </c>
    </row>
    <row r="137" spans="1:7" ht="25.5" x14ac:dyDescent="0.25">
      <c r="A137" s="27" t="s">
        <v>17</v>
      </c>
      <c r="B137" s="29" t="s">
        <v>279</v>
      </c>
      <c r="C137" s="28" t="s">
        <v>14</v>
      </c>
      <c r="D137" s="30" t="s">
        <v>280</v>
      </c>
      <c r="E137" s="37" t="s">
        <v>281</v>
      </c>
      <c r="F137" s="44">
        <f>F138</f>
        <v>14259.01</v>
      </c>
      <c r="G137" s="72">
        <f t="shared" si="1"/>
        <v>1.1882508333333333</v>
      </c>
    </row>
    <row r="138" spans="1:7" ht="15.2" customHeight="1" x14ac:dyDescent="0.25">
      <c r="A138" s="27" t="s">
        <v>17</v>
      </c>
      <c r="B138" s="17" t="s">
        <v>13</v>
      </c>
      <c r="C138" s="28" t="s">
        <v>75</v>
      </c>
      <c r="D138" s="28" t="s">
        <v>76</v>
      </c>
      <c r="E138" s="38" t="s">
        <v>281</v>
      </c>
      <c r="F138" s="39">
        <v>14259.01</v>
      </c>
      <c r="G138" s="72">
        <f t="shared" si="1"/>
        <v>1.1882508333333333</v>
      </c>
    </row>
    <row r="139" spans="1:7" ht="15.2" customHeight="1" x14ac:dyDescent="0.25">
      <c r="A139" s="27" t="s">
        <v>17</v>
      </c>
      <c r="B139" s="29" t="s">
        <v>282</v>
      </c>
      <c r="C139" s="28" t="s">
        <v>14</v>
      </c>
      <c r="D139" s="30" t="s">
        <v>283</v>
      </c>
      <c r="E139" s="37" t="s">
        <v>284</v>
      </c>
      <c r="F139" s="44">
        <f>F140</f>
        <v>148993</v>
      </c>
      <c r="G139" s="72">
        <f t="shared" ref="G139:G186" si="2">F139/E139</f>
        <v>1</v>
      </c>
    </row>
    <row r="140" spans="1:7" ht="36.6" customHeight="1" x14ac:dyDescent="0.25">
      <c r="A140" s="27" t="s">
        <v>17</v>
      </c>
      <c r="B140" s="17" t="s">
        <v>13</v>
      </c>
      <c r="C140" s="28" t="s">
        <v>226</v>
      </c>
      <c r="D140" s="28" t="s">
        <v>227</v>
      </c>
      <c r="E140" s="38" t="s">
        <v>284</v>
      </c>
      <c r="F140" s="39">
        <v>148993</v>
      </c>
      <c r="G140" s="72">
        <f t="shared" si="2"/>
        <v>1</v>
      </c>
    </row>
    <row r="141" spans="1:7" ht="15.2" customHeight="1" x14ac:dyDescent="0.25">
      <c r="A141" s="27" t="s">
        <v>17</v>
      </c>
      <c r="B141" s="29" t="s">
        <v>285</v>
      </c>
      <c r="C141" s="28" t="s">
        <v>14</v>
      </c>
      <c r="D141" s="30" t="s">
        <v>28</v>
      </c>
      <c r="E141" s="37" t="s">
        <v>286</v>
      </c>
      <c r="F141" s="44" t="str">
        <f>F142</f>
        <v xml:space="preserve">       6 000,00</v>
      </c>
      <c r="G141" s="72">
        <f t="shared" si="2"/>
        <v>1</v>
      </c>
    </row>
    <row r="142" spans="1:7" ht="51.75" customHeight="1" thickBot="1" x14ac:dyDescent="0.3">
      <c r="A142" s="31" t="s">
        <v>17</v>
      </c>
      <c r="B142" s="19" t="s">
        <v>13</v>
      </c>
      <c r="C142" s="32" t="s">
        <v>287</v>
      </c>
      <c r="D142" s="32" t="s">
        <v>288</v>
      </c>
      <c r="E142" s="40" t="s">
        <v>286</v>
      </c>
      <c r="F142" s="41" t="s">
        <v>286</v>
      </c>
      <c r="G142" s="73">
        <f t="shared" si="2"/>
        <v>1</v>
      </c>
    </row>
    <row r="143" spans="1:7" ht="24.95" customHeight="1" thickBot="1" x14ac:dyDescent="0.3">
      <c r="A143" s="21" t="s">
        <v>289</v>
      </c>
      <c r="B143" s="33" t="s">
        <v>13</v>
      </c>
      <c r="C143" s="34" t="s">
        <v>14</v>
      </c>
      <c r="D143" s="22" t="s">
        <v>290</v>
      </c>
      <c r="E143" s="35" t="s">
        <v>291</v>
      </c>
      <c r="F143" s="36">
        <f>F144</f>
        <v>134686.57999999999</v>
      </c>
      <c r="G143" s="70">
        <f t="shared" si="2"/>
        <v>1.2531315593598809</v>
      </c>
    </row>
    <row r="144" spans="1:7" ht="15.2" customHeight="1" x14ac:dyDescent="0.25">
      <c r="A144" s="23" t="s">
        <v>17</v>
      </c>
      <c r="B144" s="24" t="s">
        <v>292</v>
      </c>
      <c r="C144" s="25" t="s">
        <v>14</v>
      </c>
      <c r="D144" s="26" t="s">
        <v>28</v>
      </c>
      <c r="E144" s="42" t="s">
        <v>291</v>
      </c>
      <c r="F144" s="43">
        <f>F145+F146</f>
        <v>134686.57999999999</v>
      </c>
      <c r="G144" s="71">
        <f t="shared" si="2"/>
        <v>1.2531315593598809</v>
      </c>
    </row>
    <row r="145" spans="1:7" ht="15.2" customHeight="1" x14ac:dyDescent="0.25">
      <c r="A145" s="27" t="s">
        <v>17</v>
      </c>
      <c r="B145" s="17" t="s">
        <v>13</v>
      </c>
      <c r="C145" s="28" t="s">
        <v>293</v>
      </c>
      <c r="D145" s="28" t="s">
        <v>294</v>
      </c>
      <c r="E145" s="38" t="s">
        <v>295</v>
      </c>
      <c r="F145" s="39" t="s">
        <v>296</v>
      </c>
      <c r="G145" s="72">
        <f t="shared" si="2"/>
        <v>1.2841663565314476</v>
      </c>
    </row>
    <row r="146" spans="1:7" ht="24.95" customHeight="1" thickBot="1" x14ac:dyDescent="0.3">
      <c r="A146" s="31" t="s">
        <v>17</v>
      </c>
      <c r="B146" s="19" t="s">
        <v>13</v>
      </c>
      <c r="C146" s="32" t="s">
        <v>297</v>
      </c>
      <c r="D146" s="32" t="s">
        <v>298</v>
      </c>
      <c r="E146" s="40" t="s">
        <v>299</v>
      </c>
      <c r="F146" s="41" t="s">
        <v>300</v>
      </c>
      <c r="G146" s="73">
        <f t="shared" si="2"/>
        <v>1.0772677087210023</v>
      </c>
    </row>
    <row r="147" spans="1:7" ht="15.2" customHeight="1" thickBot="1" x14ac:dyDescent="0.3">
      <c r="A147" s="21" t="s">
        <v>301</v>
      </c>
      <c r="B147" s="33" t="s">
        <v>13</v>
      </c>
      <c r="C147" s="34" t="s">
        <v>14</v>
      </c>
      <c r="D147" s="22" t="s">
        <v>302</v>
      </c>
      <c r="E147" s="35" t="s">
        <v>303</v>
      </c>
      <c r="F147" s="36">
        <f>F148</f>
        <v>76880</v>
      </c>
      <c r="G147" s="70">
        <f t="shared" si="2"/>
        <v>0.76079642164430195</v>
      </c>
    </row>
    <row r="148" spans="1:7" ht="15.2" customHeight="1" x14ac:dyDescent="0.25">
      <c r="A148" s="23" t="s">
        <v>17</v>
      </c>
      <c r="B148" s="24" t="s">
        <v>304</v>
      </c>
      <c r="C148" s="25" t="s">
        <v>14</v>
      </c>
      <c r="D148" s="26" t="s">
        <v>305</v>
      </c>
      <c r="E148" s="42" t="s">
        <v>303</v>
      </c>
      <c r="F148" s="43">
        <f>F149</f>
        <v>76880</v>
      </c>
      <c r="G148" s="71">
        <f t="shared" si="2"/>
        <v>0.76079642164430195</v>
      </c>
    </row>
    <row r="149" spans="1:7" ht="36.6" customHeight="1" thickBot="1" x14ac:dyDescent="0.3">
      <c r="A149" s="31" t="s">
        <v>17</v>
      </c>
      <c r="B149" s="19" t="s">
        <v>13</v>
      </c>
      <c r="C149" s="32" t="s">
        <v>226</v>
      </c>
      <c r="D149" s="32" t="s">
        <v>227</v>
      </c>
      <c r="E149" s="40" t="s">
        <v>303</v>
      </c>
      <c r="F149" s="41">
        <v>76880</v>
      </c>
      <c r="G149" s="73">
        <f t="shared" si="2"/>
        <v>0.76079642164430195</v>
      </c>
    </row>
    <row r="150" spans="1:7" ht="15.2" customHeight="1" thickBot="1" x14ac:dyDescent="0.3">
      <c r="A150" s="21" t="s">
        <v>306</v>
      </c>
      <c r="B150" s="33" t="s">
        <v>13</v>
      </c>
      <c r="C150" s="34" t="s">
        <v>14</v>
      </c>
      <c r="D150" s="22" t="s">
        <v>307</v>
      </c>
      <c r="E150" s="35" t="s">
        <v>308</v>
      </c>
      <c r="F150" s="36">
        <f>F151+F155+F160+F163</f>
        <v>8360356.6599999992</v>
      </c>
      <c r="G150" s="70">
        <f t="shared" si="2"/>
        <v>0.99595626366030943</v>
      </c>
    </row>
    <row r="151" spans="1:7" ht="15.2" customHeight="1" x14ac:dyDescent="0.25">
      <c r="A151" s="23" t="s">
        <v>17</v>
      </c>
      <c r="B151" s="24" t="s">
        <v>309</v>
      </c>
      <c r="C151" s="25" t="s">
        <v>14</v>
      </c>
      <c r="D151" s="26" t="s">
        <v>310</v>
      </c>
      <c r="E151" s="42" t="s">
        <v>311</v>
      </c>
      <c r="F151" s="43">
        <f>F152+F153+F154</f>
        <v>4611962.3999999994</v>
      </c>
      <c r="G151" s="71">
        <f t="shared" si="2"/>
        <v>0.99424111535274273</v>
      </c>
    </row>
    <row r="152" spans="1:7" ht="15.2" customHeight="1" x14ac:dyDescent="0.25">
      <c r="A152" s="27" t="s">
        <v>17</v>
      </c>
      <c r="B152" s="17" t="s">
        <v>13</v>
      </c>
      <c r="C152" s="28" t="s">
        <v>69</v>
      </c>
      <c r="D152" s="28" t="s">
        <v>70</v>
      </c>
      <c r="E152" s="38" t="s">
        <v>312</v>
      </c>
      <c r="F152" s="39" t="s">
        <v>313</v>
      </c>
      <c r="G152" s="72">
        <f t="shared" si="2"/>
        <v>2.3933333333333331E-2</v>
      </c>
    </row>
    <row r="153" spans="1:7" ht="24.95" customHeight="1" x14ac:dyDescent="0.25">
      <c r="A153" s="27" t="s">
        <v>17</v>
      </c>
      <c r="B153" s="17" t="s">
        <v>13</v>
      </c>
      <c r="C153" s="28" t="s">
        <v>314</v>
      </c>
      <c r="D153" s="28" t="s">
        <v>315</v>
      </c>
      <c r="E153" s="38" t="s">
        <v>316</v>
      </c>
      <c r="F153" s="39">
        <v>4597742.0999999996</v>
      </c>
      <c r="G153" s="72">
        <f t="shared" si="2"/>
        <v>0.99771413430966371</v>
      </c>
    </row>
    <row r="154" spans="1:7" ht="83.1" customHeight="1" x14ac:dyDescent="0.25">
      <c r="A154" s="27" t="s">
        <v>17</v>
      </c>
      <c r="B154" s="17" t="s">
        <v>13</v>
      </c>
      <c r="C154" s="28" t="s">
        <v>317</v>
      </c>
      <c r="D154" s="28" t="s">
        <v>318</v>
      </c>
      <c r="E154" s="38" t="s">
        <v>319</v>
      </c>
      <c r="F154" s="39" t="s">
        <v>320</v>
      </c>
      <c r="G154" s="72">
        <f t="shared" si="2"/>
        <v>0.48131389830508475</v>
      </c>
    </row>
    <row r="155" spans="1:7" ht="24.95" customHeight="1" x14ac:dyDescent="0.25">
      <c r="A155" s="27" t="s">
        <v>17</v>
      </c>
      <c r="B155" s="29" t="s">
        <v>321</v>
      </c>
      <c r="C155" s="28" t="s">
        <v>14</v>
      </c>
      <c r="D155" s="30" t="s">
        <v>322</v>
      </c>
      <c r="E155" s="37" t="s">
        <v>323</v>
      </c>
      <c r="F155" s="44">
        <f>SUM(F156:F159)</f>
        <v>3489565.23</v>
      </c>
      <c r="G155" s="72">
        <f t="shared" si="2"/>
        <v>0.99811685085504076</v>
      </c>
    </row>
    <row r="156" spans="1:7" ht="15.2" customHeight="1" x14ac:dyDescent="0.25">
      <c r="A156" s="27" t="s">
        <v>17</v>
      </c>
      <c r="B156" s="17" t="s">
        <v>13</v>
      </c>
      <c r="C156" s="28" t="s">
        <v>69</v>
      </c>
      <c r="D156" s="28" t="s">
        <v>70</v>
      </c>
      <c r="E156" s="38" t="s">
        <v>312</v>
      </c>
      <c r="F156" s="39">
        <v>244.91</v>
      </c>
      <c r="G156" s="72">
        <f t="shared" si="2"/>
        <v>0.27212222222222221</v>
      </c>
    </row>
    <row r="157" spans="1:7" ht="45" x14ac:dyDescent="0.25">
      <c r="A157" s="27" t="s">
        <v>17</v>
      </c>
      <c r="B157" s="17" t="s">
        <v>13</v>
      </c>
      <c r="C157" s="28" t="s">
        <v>34</v>
      </c>
      <c r="D157" s="80" t="s">
        <v>35</v>
      </c>
      <c r="E157" s="38" t="s">
        <v>324</v>
      </c>
      <c r="F157" s="39">
        <v>3460464.65</v>
      </c>
      <c r="G157" s="72">
        <f t="shared" si="2"/>
        <v>0.99595760265476285</v>
      </c>
    </row>
    <row r="158" spans="1:7" ht="33.75" x14ac:dyDescent="0.25">
      <c r="A158" s="27" t="s">
        <v>17</v>
      </c>
      <c r="B158" s="17" t="s">
        <v>13</v>
      </c>
      <c r="C158" s="28" t="s">
        <v>93</v>
      </c>
      <c r="D158" s="80" t="s">
        <v>94</v>
      </c>
      <c r="E158" s="38" t="s">
        <v>325</v>
      </c>
      <c r="F158" s="39">
        <v>21787.56</v>
      </c>
      <c r="G158" s="72">
        <f t="shared" si="2"/>
        <v>1.6759661538461539</v>
      </c>
    </row>
    <row r="159" spans="1:7" ht="56.25" x14ac:dyDescent="0.25">
      <c r="A159" s="27" t="s">
        <v>17</v>
      </c>
      <c r="B159" s="17" t="s">
        <v>13</v>
      </c>
      <c r="C159" s="28" t="s">
        <v>317</v>
      </c>
      <c r="D159" s="80" t="s">
        <v>318</v>
      </c>
      <c r="E159" s="38" t="s">
        <v>326</v>
      </c>
      <c r="F159" s="39">
        <v>7068.11</v>
      </c>
      <c r="G159" s="72">
        <f t="shared" si="2"/>
        <v>0.9133105052332342</v>
      </c>
    </row>
    <row r="160" spans="1:7" ht="15.2" customHeight="1" x14ac:dyDescent="0.25">
      <c r="A160" s="27" t="s">
        <v>17</v>
      </c>
      <c r="B160" s="29" t="s">
        <v>327</v>
      </c>
      <c r="C160" s="28" t="s">
        <v>14</v>
      </c>
      <c r="D160" s="30" t="s">
        <v>328</v>
      </c>
      <c r="E160" s="37" t="s">
        <v>329</v>
      </c>
      <c r="F160" s="44">
        <f>F161+F162</f>
        <v>185.03</v>
      </c>
      <c r="G160" s="72">
        <f t="shared" si="2"/>
        <v>0.87278301886792453</v>
      </c>
    </row>
    <row r="161" spans="1:7" ht="45" x14ac:dyDescent="0.25">
      <c r="A161" s="27" t="s">
        <v>17</v>
      </c>
      <c r="B161" s="17" t="s">
        <v>13</v>
      </c>
      <c r="C161" s="28" t="s">
        <v>34</v>
      </c>
      <c r="D161" s="80" t="s">
        <v>35</v>
      </c>
      <c r="E161" s="38" t="s">
        <v>329</v>
      </c>
      <c r="F161" s="39">
        <v>184.56</v>
      </c>
      <c r="G161" s="72">
        <f t="shared" si="2"/>
        <v>0.87056603773584906</v>
      </c>
    </row>
    <row r="162" spans="1:7" ht="33.75" x14ac:dyDescent="0.25">
      <c r="A162" s="27"/>
      <c r="B162" s="17"/>
      <c r="C162" s="28">
        <v>2360</v>
      </c>
      <c r="D162" s="80" t="s">
        <v>94</v>
      </c>
      <c r="E162" s="38">
        <v>0</v>
      </c>
      <c r="F162" s="39">
        <v>0.47</v>
      </c>
      <c r="G162" s="72"/>
    </row>
    <row r="163" spans="1:7" ht="15.2" customHeight="1" x14ac:dyDescent="0.25">
      <c r="A163" s="27" t="s">
        <v>17</v>
      </c>
      <c r="B163" s="29" t="s">
        <v>330</v>
      </c>
      <c r="C163" s="28" t="s">
        <v>14</v>
      </c>
      <c r="D163" s="30" t="s">
        <v>331</v>
      </c>
      <c r="E163" s="37" t="s">
        <v>332</v>
      </c>
      <c r="F163" s="44">
        <f>F164+F165</f>
        <v>258644</v>
      </c>
      <c r="G163" s="72">
        <f t="shared" si="2"/>
        <v>0.99760861515675137</v>
      </c>
    </row>
    <row r="164" spans="1:7" ht="59.25" customHeight="1" x14ac:dyDescent="0.25">
      <c r="A164" s="27" t="s">
        <v>17</v>
      </c>
      <c r="B164" s="17" t="s">
        <v>13</v>
      </c>
      <c r="C164" s="28" t="s">
        <v>34</v>
      </c>
      <c r="D164" s="28" t="s">
        <v>35</v>
      </c>
      <c r="E164" s="38" t="s">
        <v>333</v>
      </c>
      <c r="F164" s="39">
        <v>243090</v>
      </c>
      <c r="G164" s="72">
        <f t="shared" si="2"/>
        <v>0.9974559927783021</v>
      </c>
    </row>
    <row r="165" spans="1:7" ht="36.6" customHeight="1" thickBot="1" x14ac:dyDescent="0.3">
      <c r="A165" s="31" t="s">
        <v>17</v>
      </c>
      <c r="B165" s="19" t="s">
        <v>13</v>
      </c>
      <c r="C165" s="32" t="s">
        <v>226</v>
      </c>
      <c r="D165" s="32" t="s">
        <v>227</v>
      </c>
      <c r="E165" s="40" t="s">
        <v>334</v>
      </c>
      <c r="F165" s="41">
        <v>15554</v>
      </c>
      <c r="G165" s="73">
        <f t="shared" si="2"/>
        <v>1</v>
      </c>
    </row>
    <row r="166" spans="1:7" ht="24.95" customHeight="1" thickBot="1" x14ac:dyDescent="0.3">
      <c r="A166" s="21" t="s">
        <v>335</v>
      </c>
      <c r="B166" s="33" t="s">
        <v>13</v>
      </c>
      <c r="C166" s="34" t="s">
        <v>14</v>
      </c>
      <c r="D166" s="22" t="s">
        <v>336</v>
      </c>
      <c r="E166" s="35" t="s">
        <v>337</v>
      </c>
      <c r="F166" s="36">
        <f>F167+F170+F172+F174</f>
        <v>709304.13</v>
      </c>
      <c r="G166" s="70">
        <f t="shared" si="2"/>
        <v>1.0356316688567675</v>
      </c>
    </row>
    <row r="167" spans="1:7" ht="15.2" customHeight="1" x14ac:dyDescent="0.25">
      <c r="A167" s="23" t="s">
        <v>17</v>
      </c>
      <c r="B167" s="24" t="s">
        <v>338</v>
      </c>
      <c r="C167" s="25" t="s">
        <v>14</v>
      </c>
      <c r="D167" s="26" t="s">
        <v>339</v>
      </c>
      <c r="E167" s="42" t="s">
        <v>340</v>
      </c>
      <c r="F167" s="43">
        <f>SUM(F168:F169)</f>
        <v>535474.19999999995</v>
      </c>
      <c r="G167" s="71">
        <f t="shared" si="2"/>
        <v>1.0238512428298279</v>
      </c>
    </row>
    <row r="168" spans="1:7" ht="48" customHeight="1" x14ac:dyDescent="0.25">
      <c r="A168" s="27" t="s">
        <v>17</v>
      </c>
      <c r="B168" s="17" t="s">
        <v>13</v>
      </c>
      <c r="C168" s="28" t="s">
        <v>183</v>
      </c>
      <c r="D168" s="28" t="s">
        <v>184</v>
      </c>
      <c r="E168" s="38" t="s">
        <v>341</v>
      </c>
      <c r="F168" s="39">
        <v>531781.51</v>
      </c>
      <c r="G168" s="72">
        <f t="shared" si="2"/>
        <v>1.0226567500000001</v>
      </c>
    </row>
    <row r="169" spans="1:7" ht="24.95" customHeight="1" x14ac:dyDescent="0.25">
      <c r="A169" s="27" t="s">
        <v>17</v>
      </c>
      <c r="B169" s="17" t="s">
        <v>13</v>
      </c>
      <c r="C169" s="28" t="s">
        <v>152</v>
      </c>
      <c r="D169" s="28" t="s">
        <v>153</v>
      </c>
      <c r="E169" s="38" t="s">
        <v>77</v>
      </c>
      <c r="F169" s="39">
        <v>3692.69</v>
      </c>
      <c r="G169" s="72">
        <f t="shared" si="2"/>
        <v>1.2308966666666667</v>
      </c>
    </row>
    <row r="170" spans="1:7" ht="36.6" customHeight="1" x14ac:dyDescent="0.25">
      <c r="A170" s="27" t="s">
        <v>17</v>
      </c>
      <c r="B170" s="29" t="s">
        <v>342</v>
      </c>
      <c r="C170" s="28" t="s">
        <v>14</v>
      </c>
      <c r="D170" s="30" t="s">
        <v>343</v>
      </c>
      <c r="E170" s="37" t="s">
        <v>30</v>
      </c>
      <c r="F170" s="44">
        <f>F171</f>
        <v>13909.14</v>
      </c>
      <c r="G170" s="72">
        <f t="shared" si="2"/>
        <v>0.99351</v>
      </c>
    </row>
    <row r="171" spans="1:7" ht="15.2" customHeight="1" x14ac:dyDescent="0.25">
      <c r="A171" s="27" t="s">
        <v>17</v>
      </c>
      <c r="B171" s="17" t="s">
        <v>13</v>
      </c>
      <c r="C171" s="28" t="s">
        <v>101</v>
      </c>
      <c r="D171" s="28" t="s">
        <v>102</v>
      </c>
      <c r="E171" s="38" t="s">
        <v>30</v>
      </c>
      <c r="F171" s="39">
        <v>13909.14</v>
      </c>
      <c r="G171" s="72">
        <f t="shared" si="2"/>
        <v>0.99351</v>
      </c>
    </row>
    <row r="172" spans="1:7" ht="36.6" customHeight="1" x14ac:dyDescent="0.25">
      <c r="A172" s="27" t="s">
        <v>17</v>
      </c>
      <c r="B172" s="29" t="s">
        <v>344</v>
      </c>
      <c r="C172" s="28" t="s">
        <v>14</v>
      </c>
      <c r="D172" s="30" t="s">
        <v>345</v>
      </c>
      <c r="E172" s="37" t="s">
        <v>346</v>
      </c>
      <c r="F172" s="44">
        <f>F173</f>
        <v>0</v>
      </c>
      <c r="G172" s="72">
        <f t="shared" si="2"/>
        <v>0</v>
      </c>
    </row>
    <row r="173" spans="1:7" ht="15.2" customHeight="1" x14ac:dyDescent="0.25">
      <c r="A173" s="27" t="s">
        <v>17</v>
      </c>
      <c r="B173" s="17" t="s">
        <v>13</v>
      </c>
      <c r="C173" s="28" t="s">
        <v>347</v>
      </c>
      <c r="D173" s="28" t="s">
        <v>348</v>
      </c>
      <c r="E173" s="38" t="s">
        <v>346</v>
      </c>
      <c r="F173" s="39">
        <v>0</v>
      </c>
      <c r="G173" s="72">
        <f t="shared" si="2"/>
        <v>0</v>
      </c>
    </row>
    <row r="174" spans="1:7" ht="15.2" customHeight="1" x14ac:dyDescent="0.25">
      <c r="A174" s="27" t="s">
        <v>17</v>
      </c>
      <c r="B174" s="29" t="s">
        <v>349</v>
      </c>
      <c r="C174" s="28" t="s">
        <v>14</v>
      </c>
      <c r="D174" s="30" t="s">
        <v>28</v>
      </c>
      <c r="E174" s="37" t="s">
        <v>350</v>
      </c>
      <c r="F174" s="44">
        <f>F175+F176</f>
        <v>159920.79</v>
      </c>
      <c r="G174" s="72">
        <f t="shared" si="2"/>
        <v>1.086418410326087</v>
      </c>
    </row>
    <row r="175" spans="1:7" ht="15.2" customHeight="1" x14ac:dyDescent="0.25">
      <c r="A175" s="27" t="s">
        <v>17</v>
      </c>
      <c r="B175" s="17" t="s">
        <v>13</v>
      </c>
      <c r="C175" s="28" t="s">
        <v>69</v>
      </c>
      <c r="D175" s="28" t="s">
        <v>70</v>
      </c>
      <c r="E175" s="38" t="s">
        <v>351</v>
      </c>
      <c r="F175" s="39">
        <v>94.4</v>
      </c>
      <c r="G175" s="72">
        <f t="shared" si="2"/>
        <v>0.47200000000000003</v>
      </c>
    </row>
    <row r="176" spans="1:7" ht="15.2" customHeight="1" thickBot="1" x14ac:dyDescent="0.3">
      <c r="A176" s="31" t="s">
        <v>17</v>
      </c>
      <c r="B176" s="19" t="s">
        <v>13</v>
      </c>
      <c r="C176" s="32" t="s">
        <v>75</v>
      </c>
      <c r="D176" s="32" t="s">
        <v>76</v>
      </c>
      <c r="E176" s="40" t="s">
        <v>352</v>
      </c>
      <c r="F176" s="41">
        <v>159826.39000000001</v>
      </c>
      <c r="G176" s="73">
        <f t="shared" si="2"/>
        <v>1.0872543537414967</v>
      </c>
    </row>
    <row r="177" spans="1:7" ht="15.2" customHeight="1" thickBot="1" x14ac:dyDescent="0.3">
      <c r="A177" s="61" t="s">
        <v>367</v>
      </c>
      <c r="B177" s="62" t="s">
        <v>13</v>
      </c>
      <c r="C177" s="63" t="s">
        <v>14</v>
      </c>
      <c r="D177" s="64" t="s">
        <v>368</v>
      </c>
      <c r="E177" s="65">
        <v>0</v>
      </c>
      <c r="F177" s="66">
        <f>F178</f>
        <v>11602</v>
      </c>
      <c r="G177" s="76"/>
    </row>
    <row r="178" spans="1:7" ht="15.2" customHeight="1" x14ac:dyDescent="0.25">
      <c r="A178" s="60" t="s">
        <v>17</v>
      </c>
      <c r="B178" s="24">
        <v>92116</v>
      </c>
      <c r="C178" s="25" t="s">
        <v>14</v>
      </c>
      <c r="D178" s="26" t="s">
        <v>366</v>
      </c>
      <c r="E178" s="42">
        <v>0</v>
      </c>
      <c r="F178" s="43">
        <f>F179</f>
        <v>11602</v>
      </c>
      <c r="G178" s="71"/>
    </row>
    <row r="179" spans="1:7" ht="15.2" customHeight="1" thickBot="1" x14ac:dyDescent="0.3">
      <c r="A179" s="27" t="s">
        <v>17</v>
      </c>
      <c r="B179" s="17" t="s">
        <v>13</v>
      </c>
      <c r="C179" s="28" t="s">
        <v>72</v>
      </c>
      <c r="D179" s="28" t="s">
        <v>73</v>
      </c>
      <c r="E179" s="38">
        <v>0</v>
      </c>
      <c r="F179" s="39">
        <v>11602</v>
      </c>
      <c r="G179" s="72"/>
    </row>
    <row r="180" spans="1:7" ht="15.2" customHeight="1" thickBot="1" x14ac:dyDescent="0.3">
      <c r="A180" s="21" t="s">
        <v>353</v>
      </c>
      <c r="B180" s="33" t="s">
        <v>13</v>
      </c>
      <c r="C180" s="34" t="s">
        <v>14</v>
      </c>
      <c r="D180" s="22" t="s">
        <v>354</v>
      </c>
      <c r="E180" s="35" t="s">
        <v>355</v>
      </c>
      <c r="F180" s="36">
        <f>F181+F184</f>
        <v>115874.20999999999</v>
      </c>
      <c r="G180" s="70">
        <f t="shared" si="2"/>
        <v>0.96105341295512969</v>
      </c>
    </row>
    <row r="181" spans="1:7" ht="15.2" customHeight="1" x14ac:dyDescent="0.25">
      <c r="A181" s="23" t="s">
        <v>17</v>
      </c>
      <c r="B181" s="24" t="s">
        <v>356</v>
      </c>
      <c r="C181" s="25" t="s">
        <v>14</v>
      </c>
      <c r="D181" s="26" t="s">
        <v>357</v>
      </c>
      <c r="E181" s="42" t="s">
        <v>358</v>
      </c>
      <c r="F181" s="43">
        <f>F182+F183</f>
        <v>109725.37</v>
      </c>
      <c r="G181" s="71">
        <f t="shared" si="2"/>
        <v>0.95897019751791646</v>
      </c>
    </row>
    <row r="182" spans="1:7" ht="24.95" customHeight="1" x14ac:dyDescent="0.25">
      <c r="A182" s="27" t="s">
        <v>17</v>
      </c>
      <c r="B182" s="17" t="s">
        <v>13</v>
      </c>
      <c r="C182" s="28" t="s">
        <v>24</v>
      </c>
      <c r="D182" s="28" t="s">
        <v>25</v>
      </c>
      <c r="E182" s="38" t="s">
        <v>359</v>
      </c>
      <c r="F182" s="39">
        <v>101725.37</v>
      </c>
      <c r="G182" s="72">
        <f t="shared" si="2"/>
        <v>0.95588582973125347</v>
      </c>
    </row>
    <row r="183" spans="1:7" ht="36" x14ac:dyDescent="0.25">
      <c r="A183" s="27" t="s">
        <v>17</v>
      </c>
      <c r="B183" s="17" t="s">
        <v>13</v>
      </c>
      <c r="C183" s="28" t="s">
        <v>47</v>
      </c>
      <c r="D183" s="81" t="s">
        <v>48</v>
      </c>
      <c r="E183" s="38" t="s">
        <v>360</v>
      </c>
      <c r="F183" s="39">
        <v>8000</v>
      </c>
      <c r="G183" s="72">
        <f t="shared" si="2"/>
        <v>1</v>
      </c>
    </row>
    <row r="184" spans="1:7" ht="15.2" customHeight="1" x14ac:dyDescent="0.25">
      <c r="A184" s="27" t="s">
        <v>17</v>
      </c>
      <c r="B184" s="29" t="s">
        <v>361</v>
      </c>
      <c r="C184" s="28" t="s">
        <v>14</v>
      </c>
      <c r="D184" s="30" t="s">
        <v>28</v>
      </c>
      <c r="E184" s="37" t="s">
        <v>362</v>
      </c>
      <c r="F184" s="44">
        <f>F185</f>
        <v>6148.84</v>
      </c>
      <c r="G184" s="72">
        <f t="shared" si="2"/>
        <v>0.99981138211382115</v>
      </c>
    </row>
    <row r="185" spans="1:7" ht="24.95" customHeight="1" x14ac:dyDescent="0.25">
      <c r="A185" s="27" t="s">
        <v>17</v>
      </c>
      <c r="B185" s="17" t="s">
        <v>13</v>
      </c>
      <c r="C185" s="28" t="s">
        <v>72</v>
      </c>
      <c r="D185" s="28" t="s">
        <v>73</v>
      </c>
      <c r="E185" s="38" t="s">
        <v>362</v>
      </c>
      <c r="F185" s="39">
        <v>6148.84</v>
      </c>
      <c r="G185" s="72">
        <f t="shared" si="2"/>
        <v>0.99981138211382115</v>
      </c>
    </row>
    <row r="186" spans="1:7" ht="16.7" customHeight="1" thickBot="1" x14ac:dyDescent="0.3">
      <c r="A186" s="86" t="s">
        <v>0</v>
      </c>
      <c r="B186" s="87"/>
      <c r="C186" s="87"/>
      <c r="D186" s="45"/>
      <c r="E186" s="46" t="s">
        <v>363</v>
      </c>
      <c r="F186" s="47">
        <f>F7+F15+F21+F33+F36+F47+F52+F55+F85+F97+F118+F121+F143+F147+F150+F166+F180+F177</f>
        <v>32707554.27</v>
      </c>
      <c r="G186" s="77">
        <f t="shared" si="2"/>
        <v>0.99608976570108132</v>
      </c>
    </row>
    <row r="187" spans="1:7" ht="15.2" customHeight="1" x14ac:dyDescent="0.25"/>
  </sheetData>
  <mergeCells count="8">
    <mergeCell ref="E1:G1"/>
    <mergeCell ref="D4:D6"/>
    <mergeCell ref="A186:C186"/>
    <mergeCell ref="A3:G3"/>
    <mergeCell ref="A4:A6"/>
    <mergeCell ref="B4:B6"/>
    <mergeCell ref="C4:C6"/>
    <mergeCell ref="F4:G4"/>
  </mergeCells>
  <pageMargins left="0.7" right="0.7" top="0.75" bottom="0.75" header="0.3" footer="0.3"/>
  <pageSetup paperSize="9" orientation="portrait" r:id="rId1"/>
  <headerFooter>
    <oddFooter>&amp;C&amp;P</oddFooter>
  </headerFooter>
  <rowBreaks count="1" manualBreakCount="1">
    <brk id="1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</dc:creator>
  <cp:lastModifiedBy>UG</cp:lastModifiedBy>
  <cp:lastPrinted>2019-03-28T16:09:49Z</cp:lastPrinted>
  <dcterms:created xsi:type="dcterms:W3CDTF">2019-03-28T13:02:08Z</dcterms:created>
  <dcterms:modified xsi:type="dcterms:W3CDTF">2019-03-28T16:14:48Z</dcterms:modified>
</cp:coreProperties>
</file>